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додаток 6" sheetId="1" r:id="rId1"/>
  </sheets>
  <definedNames>
    <definedName name="_xlnm.Print_Titles" localSheetId="0">'додаток 6'!$7:$7</definedName>
    <definedName name="_xlnm.Print_Area" localSheetId="0">'додаток 6'!$A$1:$I$141</definedName>
  </definedNames>
  <calcPr fullCalcOnLoad="1"/>
</workbook>
</file>

<file path=xl/sharedStrings.xml><?xml version="1.0" encoding="utf-8"?>
<sst xmlns="http://schemas.openxmlformats.org/spreadsheetml/2006/main" count="365" uniqueCount="278">
  <si>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</si>
  <si>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</si>
  <si>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</si>
  <si>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</si>
  <si>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</si>
  <si>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</si>
  <si>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</si>
  <si>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</si>
  <si>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</si>
  <si>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</si>
  <si>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</si>
  <si>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0821</t>
  </si>
  <si>
    <t>0700000</t>
  </si>
  <si>
    <t>Управління охорони здоров’я  Рівненської обласної державної адміністрації</t>
  </si>
  <si>
    <t>0710000</t>
  </si>
  <si>
    <t>1000000</t>
  </si>
  <si>
    <t>Управління культури і туризму Рівненської  обласної державної адміністрації</t>
  </si>
  <si>
    <t>1010000</t>
  </si>
  <si>
    <t>1014010</t>
  </si>
  <si>
    <t>4010</t>
  </si>
  <si>
    <t>Фінансова підтримка театрів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</si>
  <si>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</si>
  <si>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</si>
  <si>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</si>
  <si>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"Про внесення змін до обласного бюджету на 2018 рік"</t>
  </si>
  <si>
    <t>0712010</t>
  </si>
  <si>
    <t>0731</t>
  </si>
  <si>
    <t>Багатопрофільна стаціонарна медична допомога населенню</t>
  </si>
  <si>
    <t xml:space="preserve">Зміни до переліку об’єктів,
видатки на які у 2018 році будуть проводитися
за рахунок коштів бюджету розвитку обласного бюджету </t>
  </si>
  <si>
    <t>від ____________2018 року №______</t>
  </si>
  <si>
    <t>0180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</si>
  <si>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</si>
  <si>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</si>
  <si>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</si>
  <si>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</si>
  <si>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</si>
  <si>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</si>
  <si>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</si>
  <si>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</si>
  <si>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С.А.Свисталюк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</si>
  <si>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</si>
  <si>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</si>
  <si>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</si>
  <si>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9770</t>
  </si>
  <si>
    <t>Інші субвенції з місцевого бюджету</t>
  </si>
  <si>
    <t>1110000</t>
  </si>
  <si>
    <t>Управління у справах молоді  та спорту Рівненської обласної державної адміністрації</t>
  </si>
  <si>
    <t>0810</t>
  </si>
  <si>
    <t>1219770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</si>
  <si>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</si>
  <si>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</si>
  <si>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</si>
  <si>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1517360</t>
  </si>
  <si>
    <t>7360</t>
  </si>
  <si>
    <t xml:space="preserve">Виконання інвестиційних проектів </t>
  </si>
  <si>
    <t>0490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</si>
  <si>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</si>
  <si>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</si>
  <si>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</si>
  <si>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1517460</t>
  </si>
  <si>
    <t>7460</t>
  </si>
  <si>
    <t>Утримання та розвиток автомобільних доріг та дорожньої інфраструктури</t>
  </si>
  <si>
    <t>1517463</t>
  </si>
  <si>
    <t>7463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</si>
  <si>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</si>
  <si>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</si>
  <si>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 xml:space="preserve">з районного бюджету Здолбунівського району </t>
  </si>
  <si>
    <t>0443</t>
  </si>
  <si>
    <t>1517320</t>
  </si>
  <si>
    <t>1517321</t>
  </si>
  <si>
    <t>1517323</t>
  </si>
  <si>
    <t>1517324</t>
  </si>
  <si>
    <t>1517300</t>
  </si>
  <si>
    <t>7300</t>
  </si>
  <si>
    <t>Будівництво та регіональний розвиток</t>
  </si>
  <si>
    <t>1519770</t>
  </si>
  <si>
    <t xml:space="preserve">з районного бюджету Рівненського району </t>
  </si>
  <si>
    <t>0600000</t>
  </si>
  <si>
    <t>Управління  освіти і науки Рівненської обласної державної адміністрації</t>
  </si>
  <si>
    <t>0610000</t>
  </si>
  <si>
    <t>0611040</t>
  </si>
  <si>
    <t>1040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</si>
  <si>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</si>
  <si>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</si>
  <si>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1517368</t>
  </si>
  <si>
    <t>7368</t>
  </si>
  <si>
    <t>Виконання інвестиційних проектів за рахунок субвенцій з інших бюджетів</t>
  </si>
  <si>
    <t>в т.ч.</t>
  </si>
  <si>
    <t>0200000</t>
  </si>
  <si>
    <t>Рівненська обласна державна адміністрація</t>
  </si>
  <si>
    <t>0210000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</si>
  <si>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</si>
  <si>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</si>
  <si>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</si>
  <si>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2700000</t>
  </si>
  <si>
    <t>Департамент економічного розвитку і торгівлі Рівненської обласної державної адміністрації</t>
  </si>
  <si>
    <t>2710000</t>
  </si>
  <si>
    <t>0133</t>
  </si>
  <si>
    <t>Реконструкція гаража на вул.Шевченка, 79-А в с.Велика Омеляна Рівненського району</t>
  </si>
  <si>
    <t>Реконструкція клубу-їдальні на вул.Рівненській, 112 в с.Городище Рівненського району Рівненської області під дитячий садок загального типу на 30 місць (коригування)</t>
  </si>
  <si>
    <t>Інша діяльність у сфері державного управління</t>
  </si>
  <si>
    <t>0611110</t>
  </si>
  <si>
    <t>1110</t>
  </si>
  <si>
    <t>0930</t>
  </si>
  <si>
    <t xml:space="preserve">Підготовка кадрів професійно-технічними закладами та іншими закладами освіти            </t>
  </si>
  <si>
    <t>0712020</t>
  </si>
  <si>
    <t>0732</t>
  </si>
  <si>
    <t xml:space="preserve">Спеціалізована стаціонарна медична допомога населенню </t>
  </si>
  <si>
    <t>1014030</t>
  </si>
  <si>
    <t>4030</t>
  </si>
  <si>
    <t>0824</t>
  </si>
  <si>
    <t>Забезпечення діяльності бібліотек</t>
  </si>
  <si>
    <t>2900000</t>
  </si>
  <si>
    <t>Управління з питань надзвичайних ситуацій та цивільного захисту населення Рівненської обласної державної адміністрації</t>
  </si>
  <si>
    <t>2910000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</si>
  <si>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</si>
  <si>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</si>
  <si>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</si>
  <si>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 міського бюджету міста Радивилів </t>
  </si>
  <si>
    <t>Капітальний ремонт дорожнього покриття вул.Лев"ятинська в м.Радивилів (коригування)</t>
  </si>
  <si>
    <t>0611080</t>
  </si>
  <si>
    <t>1080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</si>
  <si>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</si>
  <si>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0611140</t>
  </si>
  <si>
    <t>1140</t>
  </si>
  <si>
    <t>0950</t>
  </si>
  <si>
    <t xml:space="preserve">Підвищення кваліфікації, перепідготовка кадрів закладами післядипломної освіти </t>
  </si>
  <si>
    <t>0712030</t>
  </si>
  <si>
    <t>0733</t>
  </si>
  <si>
    <t>Лікарсько-акушерська допомога вагітним, породіллям та новонародженим</t>
  </si>
  <si>
    <r>
      <t xml:space="preserve">Будівництво </t>
    </r>
    <r>
      <rPr>
        <i/>
        <sz val="12"/>
        <rFont val="Times New Roman"/>
        <family val="1"/>
      </rPr>
      <t>установ та закладів соціальної сфери</t>
    </r>
  </si>
  <si>
    <r>
      <t xml:space="preserve">Будівництво </t>
    </r>
    <r>
      <rPr>
        <i/>
        <sz val="12"/>
        <rFont val="Times New Roman"/>
        <family val="1"/>
      </rPr>
      <t>установ та закладів культури</t>
    </r>
  </si>
  <si>
    <t>1517363</t>
  </si>
  <si>
    <t>7363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</si>
  <si>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</si>
  <si>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 xml:space="preserve">з районного бюджету Острозького району </t>
  </si>
  <si>
    <t>Співфінансування будівництва спортивного комплексу по вул. Я.Мудрого, 1 в м. Сарни</t>
  </si>
  <si>
    <t xml:space="preserve">з районного бюджету Сарненського району </t>
  </si>
  <si>
    <t xml:space="preserve">з районного бюджету Володимирецького району </t>
  </si>
  <si>
    <t>з сільського бюджету Боремельської об'єднаної територіальної громади</t>
  </si>
  <si>
    <t>Співфінансування проекта "Капітальний ремонт вул. Тернова с. Малеве Демидівського району Рівненської області"</t>
  </si>
  <si>
    <t>з сільського бюджету Тараканівської об'єднаної територіальної громади</t>
  </si>
  <si>
    <t>Капітальний ремонт дорожнього покриття автомобільної дороги обласного значення 0180408 Черешнівка-Рачин від ПК107+50 до ПК128+00 Дубенського району Рівненської області</t>
  </si>
  <si>
    <t>Виконання інвестиційних проектів в рамках формування інфраструктури об'єднаних територіальних громад</t>
  </si>
  <si>
    <t>з селищного бюджету Млинівської об'єднаної територіальної громади</t>
  </si>
  <si>
    <r>
      <t>Будівництво</t>
    </r>
    <r>
      <rPr>
        <sz val="12"/>
        <rFont val="Times New Roman"/>
        <family val="1"/>
      </rPr>
      <t xml:space="preserve"> об'єктів соціально-культурного призначення</t>
    </r>
  </si>
  <si>
    <t>Реконструкція загальноосвітньої школи I—III ступенів по вул. Центральній,102, в с. Корнин, Рівненського району</t>
  </si>
  <si>
    <t>з державного бюджету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</si>
  <si>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</si>
  <si>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</si>
  <si>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відеоендоскопічної системи з відеогастроскопом, відеоколоноскопом та відеодуоденоскопом для комунального закладу “Рівненська обласна клінічна лікарня” Рівненської обласної ради, вул. Київська, 78Г, м. Рівне</t>
  </si>
  <si>
    <t xml:space="preserve">Співфінансування об'єкту "Будівництво дошкільного навчального закладу в с.Новомильськ по вул. Центральна, 3-А на території Копитківської сільської ради Здолбунівського району"  </t>
  </si>
  <si>
    <t xml:space="preserve">Співфінансування об'єкту "Реконструкція гінекологічного відділення Острозької ЦРЛ під гуртожиток медпрацівників по вул. Бельмаж, 2 в м. Острог Рівненської області (коригування)" </t>
  </si>
  <si>
    <t>Капітальний ремонт дороги по вул. Жовтневій в с. Новоселівка Млинівського району Рівненської області</t>
  </si>
  <si>
    <t>Капітальний ремонт дороги по вул. Молодіжна в с. Новини Млинівського району Рівненської області</t>
  </si>
  <si>
    <t>Капітальний ремонт дороги по вул. Польова (від будинку № 48) в с. Добрятин Млинівського району Рівненської області</t>
  </si>
  <si>
    <t>Реконструкція клубу-їдальні на вул. Рівненській, 112 в с. Городище Рівненського району Рівненської області під дитячий садок загального типу на 30 місць (коригування)</t>
  </si>
  <si>
    <t>Реконструкція клубу-їдальні на вул.Рівненській, 112 в с. Городище Рівненського району Рівненської області під дитячий садочок на 30 місць</t>
  </si>
  <si>
    <t>Капітальний ремонт дорожнього покриття вул. Лев'ятинська в м. Радивилів (у т.ч. проектно-кошторисна документація)</t>
  </si>
  <si>
    <t>Співфінансування об'єкту "Капітальний ремонт автомобільної дороги смт Володимирець, вул. Повстанців, Володимирецький район"</t>
  </si>
  <si>
    <t>1515043</t>
  </si>
  <si>
    <t>5043</t>
  </si>
  <si>
    <t>Розвиток палаців спорту</t>
  </si>
  <si>
    <t>Будівництво дошкільного навчального закладу в с.Новомильськ по вул. Центральна, 3-А на території Копитківської сільської ради Здолбунівського району</t>
  </si>
  <si>
    <t>з сільського бюджету  Малолюбашанської об'єднаної територіальної громади</t>
  </si>
  <si>
    <t>Співфінансування будівництва дитячого садка в с.Борщівка, вул.Кузнєцова, 5-А Костопільського району Рівненської області (коригування)</t>
  </si>
  <si>
    <t>з міського бюджету міста Корець</t>
  </si>
  <si>
    <t>Капітальний ремонт дорожнього покриття вул.Ватутіна в м.Корець</t>
  </si>
  <si>
    <t>Капітальний ремонт дорожнього покриття вул.Пушкіна в м.Корець</t>
  </si>
  <si>
    <t>Спіфінансування будівництва дитячого садка в с.Борщівка, вул.Кузнєцова, 5 - А Костопільського району Рівненської області (коригування)</t>
  </si>
  <si>
    <t>з селищного бюджету Клесівської об'єднаної територіальної громади</t>
  </si>
  <si>
    <t>Співфінансування по об'єкту: "Будівництво спортивного майданчика Клесівської ЗОШ I-II ст. – ліцей в смт.Клесів Сарненського району, Рівненської області (міні-футбольного поля зі штучним покриттям)"</t>
  </si>
  <si>
    <t>Реконструкція будівлі школи по вул.Шосейна, 16 під комунальний заклад Залав"єцький ДНЗ ясла-садочок "Казка"в с.Залав"є Млинівського району Рівненської області</t>
  </si>
  <si>
    <t>з сільського бюджету Острожецької об'єднаної територіальної громади</t>
  </si>
  <si>
    <t>Будівництво загальноосвітньої школи І-ІІІ ступенів по вул.Грушевського,1 в с.Чабель Сарненського району Рівненської області</t>
  </si>
  <si>
    <t>Реконструкція гаражу на вул.Шевченка, 79-А в с.Велика Омеляна Рівненського району</t>
  </si>
  <si>
    <t>Будівництво блоку санвузлів та роздягалень Колоденської ЗОШ І-ІІІ ступенів в с.Колоденка по вул.Свободи, 22 Рівненського району Рівненської області (реконструкція)</t>
  </si>
  <si>
    <t>Співфінансування по об'єкту "Капітальний ремонт дороги в с.Велике Вербче, вул.Садова Сарненського району Рівненської області"</t>
  </si>
  <si>
    <t>з міського бюджету міста Дубно</t>
  </si>
  <si>
    <t>Капітальний ремонт вул.Квітнева від буд.№18 до вул.Цегельна в м.Дубно</t>
  </si>
  <si>
    <t>Капітальний ремонт провул.Городній в м.Дубно</t>
  </si>
  <si>
    <t>Капітальний ремонт вул.Ніщинського в м.Дубно</t>
  </si>
  <si>
    <t>Капітальний ремонт  дорожнього покриття пров.П.Мирного в м.Дубно</t>
  </si>
  <si>
    <t>Співфінансування за відкоригованим робочим проектом по об'єкту: "Будівництво спортивного майданчика Клесівської ЗОШ I-II ст. – ліцей в смт.Клесів, Сарненського району, Рівненської області (міні-футбольного поля зі штучним покриттям)"</t>
  </si>
  <si>
    <t xml:space="preserve">з районного бюджету Березнівського району за рахунок субвенції з місцевого бюджету за рахунок залишку коштів освітньої субвенції, що утворився на початок бюджетного періоду </t>
  </si>
  <si>
    <t xml:space="preserve">Реконструкція опорного закладу Прислуцький навчально-виховний комплекс "Загальноосвітня школа I - III ступенів - дошкільний навчальний заклад" </t>
  </si>
  <si>
    <t>Реконструкція приміщення філії Яцьковицька загальноосвітня школа I - II ступенів опорного закладу Балашівська загальноосвітня школа</t>
  </si>
  <si>
    <t>з районного бюджету Березнівського району</t>
  </si>
  <si>
    <t>Капітальний ремонт автомобільної дороги м.Березне вул. Наливайка Березнівського району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</si>
  <si>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rFont val="Times New Roman"/>
        <family val="1"/>
      </rPr>
      <t xml:space="preserve"> </t>
    </r>
  </si>
  <si>
    <t>0210180</t>
  </si>
  <si>
    <t>1014050</t>
  </si>
  <si>
    <t>4050</t>
  </si>
  <si>
    <t>0827</t>
  </si>
  <si>
    <t>Забезпечення діяльності заповідників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</si>
  <si>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</si>
  <si>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</si>
  <si>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</si>
  <si>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1115021</t>
  </si>
  <si>
    <t>5021</t>
  </si>
  <si>
    <t>Утримання центрів фізичної культури і спорту осіб з інвалідністю і реабілітаційних шкіл</t>
  </si>
  <si>
    <t>2919800</t>
  </si>
  <si>
    <r>
      <t>Будівництво</t>
    </r>
    <r>
      <rPr>
        <i/>
        <sz val="12"/>
        <rFont val="Times New Roman"/>
        <family val="1"/>
      </rPr>
      <t xml:space="preserve"> освітніх установ та закладів</t>
    </r>
  </si>
  <si>
    <t>0711120</t>
  </si>
  <si>
    <t>1120</t>
  </si>
  <si>
    <t>0941</t>
  </si>
  <si>
    <t xml:space="preserve">Підготовка кадрів вищими навчальними закладами І-ІІ рівнів акредитації (коледжами, технікумами, училищами) </t>
  </si>
  <si>
    <t>0712050</t>
  </si>
  <si>
    <t>0761</t>
  </si>
  <si>
    <t>Медико-соціальний захист дітей-сиріт і дітей, позбавлених батьківського піклування</t>
  </si>
  <si>
    <t>0712070</t>
  </si>
  <si>
    <t>0724</t>
  </si>
  <si>
    <t>Екстрена та швидка медична допомога населенню</t>
  </si>
  <si>
    <t>0712100</t>
  </si>
  <si>
    <t>0722</t>
  </si>
  <si>
    <t>Стоматологічна допомога населенню</t>
  </si>
  <si>
    <t>Співфінансування придбання відеоендоскопічної системи з відеогастроскопом, відеоколоноскопом та відеодуоденоскопом для комунального закладу “Рівненська обласна клінічна лікарня” Рівненської обласної ради, вул. Київська, 78Г, м. Рівне</t>
  </si>
  <si>
    <t>1517322</t>
  </si>
  <si>
    <r>
      <t>Будівництво</t>
    </r>
    <r>
      <rPr>
        <i/>
        <sz val="12"/>
        <rFont val="Times New Roman"/>
        <family val="1"/>
      </rPr>
      <t xml:space="preserve"> медичних установ та закладів</t>
    </r>
  </si>
  <si>
    <t>нерозподілений резерв</t>
  </si>
  <si>
    <t>0813101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</si>
  <si>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</si>
  <si>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</si>
  <si>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Додаток  6</t>
  </si>
  <si>
    <t>з сільського бюджету Миляцької об'єднаної територіальної громади</t>
  </si>
  <si>
    <t>Співфінансування проекту "Нове будівництво лікарської амбулаторії загальної практики сімейної медицини по вул. Центральна в с. Удрицьк Дубровицького району Рівненської області"</t>
  </si>
  <si>
    <t>7362</t>
  </si>
  <si>
    <t xml:space="preserve">за рахунок субвенції з державного бюджету місцевим бюджетам на реалізацію заходів, спрямованих на розвиток системи охорони здоров"я у сільській місцевості </t>
  </si>
  <si>
    <t>Співфінансування по об’єкту: “Нове будівництво лікарської амбулаторії загальної практики сімейної медицини в с.Карпилівка Сарненського району Рівненської області”</t>
  </si>
  <si>
    <t>з районного бюджету Гощанського району</t>
  </si>
  <si>
    <t>Капітальний ремонт дорожнього покриття по вул. Оселя в смт. Гоща Рівненської області</t>
  </si>
  <si>
    <t xml:space="preserve">з районного бюджету Дубенського району </t>
  </si>
  <si>
    <t xml:space="preserve">Капітальний ремонт дорожнього покриття вул. Центральна в с.Жорнів Дубенського району </t>
  </si>
  <si>
    <t>з Зарічненського селищного бюджету Зарічненського району</t>
  </si>
  <si>
    <t xml:space="preserve">Співфінансування робіт по капітальному ремонту дорожнього покриття на вул. 1-го Грудня </t>
  </si>
  <si>
    <t xml:space="preserve">Співфінансування робіт по капітальному ремонту дорожнього покриття на вул.Незалежності </t>
  </si>
  <si>
    <t>з районного бюджету Здолбунівського району</t>
  </si>
  <si>
    <t xml:space="preserve">Капітальний ремонт дорожнього покриття вул.Сільрадська в с.Івачків Здолбунівського району </t>
  </si>
  <si>
    <t>Капітальний ремонт дорожнього покриття вулиць Шевченка, частини І.Богуна в с.Здовбиця Здолбунівського району</t>
  </si>
  <si>
    <t xml:space="preserve"> з районного бюджету Здолбунівського району</t>
  </si>
  <si>
    <t>Капітальний ремонт вул.Шевченка в с.Білашів Здолбунівського району</t>
  </si>
  <si>
    <r>
      <t>Капітальний ремонт дорожнього покриття вулиці Шкільна  з транспортною розв'язкою</t>
    </r>
    <r>
      <rPr>
        <i/>
        <sz val="12"/>
        <color indexed="8"/>
        <rFont val="Times New Roman"/>
        <family val="1"/>
      </rPr>
      <t xml:space="preserve">  на перехресті вулиць Шевченка, Шкільна та Паркова м.Здолбунів </t>
    </r>
  </si>
  <si>
    <t>з районного бюджету Рівненського району</t>
  </si>
  <si>
    <t>Капітальний ремонт дорожнього покриття по вул. Проїзна в с. Біла Криниця Рівненського району</t>
  </si>
  <si>
    <t>Капітальний ремонт дорожнього покриття по вул. Шевченка, с. Корнин Рівненського району</t>
  </si>
  <si>
    <t>Капітальний ремонт автомобільної дороги с. Велика Омеляна, вул. Чеська, Рівненський район</t>
  </si>
  <si>
    <t>з сільського бюджету Бугринської об'єднаної територіальної громади</t>
  </si>
  <si>
    <t xml:space="preserve">Капітальний ремонт покриття проїжджої частини по вул. Б.Хмельницького с. Угільці Гощанського району Рівненської області </t>
  </si>
  <si>
    <t xml:space="preserve">Капітальний ремонт покриття проїжджої частини по вул. Лісова с. Вільгір Гощанського району Рівненської області </t>
  </si>
  <si>
    <t>Капітальний ремонт покриття проїжджої частини по вул. Слави с. Посягва Гощанського району Рівненської області</t>
  </si>
  <si>
    <t>з сільського бюджету Крупецької об'єднаної територіальної громади</t>
  </si>
  <si>
    <t xml:space="preserve">Капітальний ремонт дороги по вул.Степанова в с.Михайлівка Радивилівського району Рівненської області </t>
  </si>
  <si>
    <t xml:space="preserve">Капітальний ремонт дороги по вул.Довга в с.Крупець Радивилівського району Рівненської області </t>
  </si>
  <si>
    <t>Співфінансування об'єкту "Капітальний ремонт автомобільної дороги м.Сарни, вул.Соборна (в межах вулиця 8 Березня-вулиця Фідарова, Сарненського району)"</t>
  </si>
  <si>
    <t xml:space="preserve">з міського бюджету м.Сарни </t>
  </si>
  <si>
    <t xml:space="preserve">з Вовковиївського сільського бюджету Демидівського району </t>
  </si>
  <si>
    <t xml:space="preserve">Співфінансування проекту  «Капітальний ремонт дорожнього покриття вулиць Шкільна та Широка в с.Вовковиї Демидівського району Рівненської області» </t>
  </si>
  <si>
    <t>0712040</t>
  </si>
  <si>
    <t>0734</t>
  </si>
  <si>
    <t>Санаторно-курортна допомога населенню</t>
  </si>
  <si>
    <t>0813240</t>
  </si>
  <si>
    <t>Інші заклади та заходи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</si>
  <si>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</si>
  <si>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</si>
  <si>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</si>
  <si>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1115030</t>
  </si>
  <si>
    <t>5030</t>
  </si>
  <si>
    <t>Розвиток дитячо-юнацького та резервного спорту</t>
  </si>
  <si>
    <t>1115033</t>
  </si>
  <si>
    <t>5033</t>
  </si>
  <si>
    <t xml:space="preserve">Забезпечення підготовки спортсменів школами вищої спортивної майстерності </t>
  </si>
  <si>
    <t>1217690</t>
  </si>
  <si>
    <t>7690</t>
  </si>
  <si>
    <t>Інша економічна діяльність</t>
  </si>
  <si>
    <t>1217693</t>
  </si>
  <si>
    <t>7693</t>
  </si>
  <si>
    <t>Інші заходи, пов'язані з економічною діяльністю</t>
  </si>
  <si>
    <t>2719770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</si>
</sst>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#,##0.000"/>
  </numFmts>
  <fonts count="6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color indexed="8"/>
      <name val="Calibri"/>
      <family val="2"/>
    </font>
    <font>
      <i/>
      <sz val="13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Times New Roman"/>
      <family val="1"/>
    </font>
    <font>
      <sz val="9"/>
      <color indexed="10"/>
      <name val="Times New Roman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3"/>
      <name val="Times New Roman Cyr"/>
      <family val="0"/>
    </font>
    <font>
      <b/>
      <sz val="12"/>
      <name val="Times New Roman Cyr"/>
      <family val="0"/>
    </font>
    <font>
      <i/>
      <sz val="14"/>
      <name val="Times New Roman"/>
      <family val="1"/>
    </font>
    <font>
      <sz val="13"/>
      <name val="Times New Roman Cyr"/>
      <family val="0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>
      <alignment vertical="top"/>
      <protection/>
    </xf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6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" fontId="7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91" fontId="10" fillId="0" borderId="10" xfId="0" applyNumberFormat="1" applyFont="1" applyFill="1" applyBorder="1" applyAlignment="1" applyProtection="1">
      <alignment vertical="top"/>
      <protection/>
    </xf>
    <xf numFmtId="2" fontId="2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 applyProtection="1">
      <alignment vertical="top" wrapText="1"/>
      <protection locked="0"/>
    </xf>
    <xf numFmtId="4" fontId="14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49" fontId="11" fillId="0" borderId="10" xfId="0" applyNumberFormat="1" applyFont="1" applyBorder="1" applyAlignment="1">
      <alignment horizontal="center" vertical="top" wrapText="1"/>
    </xf>
    <xf numFmtId="191" fontId="15" fillId="0" borderId="10" xfId="49" applyNumberFormat="1" applyFont="1" applyBorder="1" applyAlignment="1">
      <alignment vertical="top" wrapText="1"/>
      <protection/>
    </xf>
    <xf numFmtId="49" fontId="15" fillId="0" borderId="10" xfId="0" applyNumberFormat="1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 applyProtection="1">
      <alignment vertical="top" wrapText="1"/>
      <protection locked="0"/>
    </xf>
    <xf numFmtId="4" fontId="14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" fontId="7" fillId="0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49" fontId="15" fillId="34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center" wrapText="1"/>
    </xf>
    <xf numFmtId="0" fontId="18" fillId="0" borderId="10" xfId="55" applyFont="1" applyFill="1" applyBorder="1" applyAlignment="1">
      <alignment horizontal="left" vertical="center" wrapText="1"/>
      <protection/>
    </xf>
    <xf numFmtId="202" fontId="15" fillId="0" borderId="10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right" vertical="top"/>
    </xf>
    <xf numFmtId="0" fontId="20" fillId="0" borderId="1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top" wrapText="1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0" fontId="15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8" fillId="0" borderId="10" xfId="55" applyNumberFormat="1" applyFont="1" applyFill="1" applyBorder="1" applyAlignment="1">
      <alignment horizontal="right"/>
      <protection/>
    </xf>
    <xf numFmtId="0" fontId="15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178" fontId="5" fillId="0" borderId="0" xfId="42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_Пропозиції _17.08.2007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view="pageBreakPreview" zoomScaleSheetLayoutView="100" zoomScalePageLayoutView="0" workbookViewId="0" topLeftCell="A130">
      <selection activeCell="A136" sqref="A136"/>
    </sheetView>
  </sheetViews>
  <sheetFormatPr defaultColWidth="9.00390625" defaultRowHeight="12.75"/>
  <cols>
    <col min="1" max="1" width="13.625" style="1" customWidth="1"/>
    <col min="2" max="2" width="14.875" style="1" customWidth="1"/>
    <col min="3" max="3" width="8.875" style="1" customWidth="1"/>
    <col min="4" max="4" width="42.125" style="1" customWidth="1"/>
    <col min="5" max="5" width="45.00390625" style="1" customWidth="1"/>
    <col min="6" max="6" width="14.125" style="1" customWidth="1"/>
    <col min="7" max="7" width="14.375" style="1" customWidth="1"/>
    <col min="8" max="8" width="14.25390625" style="1" customWidth="1"/>
    <col min="9" max="9" width="20.375" style="1" customWidth="1"/>
    <col min="10" max="10" width="17.75390625" style="1" bestFit="1" customWidth="1"/>
    <col min="11" max="11" width="12.125" style="1" bestFit="1" customWidth="1"/>
    <col min="12" max="16384" width="9.125" style="1" customWidth="1"/>
  </cols>
  <sheetData>
    <row r="1" spans="1:8" ht="15.75">
      <c r="A1" s="2"/>
      <c r="B1" s="2"/>
      <c r="C1" s="2"/>
      <c r="G1" s="80" t="s">
        <v>223</v>
      </c>
      <c r="H1" s="80"/>
    </row>
    <row r="2" spans="1:7" ht="15.75">
      <c r="A2" s="2"/>
      <c r="B2" s="2"/>
      <c r="C2" s="2"/>
      <c r="G2" s="1" t="s">
        <v>0</v>
      </c>
    </row>
    <row r="3" spans="1:7" ht="15.75">
      <c r="A3" s="2"/>
      <c r="B3" s="2"/>
      <c r="C3" s="2"/>
      <c r="G3" s="39" t="s">
        <v>24</v>
      </c>
    </row>
    <row r="4" spans="1:7" ht="14.25" customHeight="1">
      <c r="A4" s="40"/>
      <c r="B4" s="40"/>
      <c r="G4" s="1" t="s">
        <v>29</v>
      </c>
    </row>
    <row r="5" spans="2:9" ht="51.75" customHeight="1">
      <c r="B5" s="79" t="s">
        <v>28</v>
      </c>
      <c r="C5" s="79"/>
      <c r="D5" s="79"/>
      <c r="E5" s="79"/>
      <c r="F5" s="79"/>
      <c r="G5" s="79"/>
      <c r="H5" s="79"/>
      <c r="I5" s="79"/>
    </row>
    <row r="6" ht="15.75">
      <c r="I6" s="1" t="s">
        <v>1</v>
      </c>
    </row>
    <row r="7" spans="1:9" ht="95.25" customHeight="1">
      <c r="A7" s="41" t="s">
        <v>21</v>
      </c>
      <c r="B7" s="41" t="s">
        <v>22</v>
      </c>
      <c r="C7" s="41" t="s">
        <v>23</v>
      </c>
      <c r="D7" s="42" t="s">
        <v>10</v>
      </c>
      <c r="E7" s="43" t="s">
        <v>4</v>
      </c>
      <c r="F7" s="43" t="s">
        <v>5</v>
      </c>
      <c r="G7" s="43" t="s">
        <v>6</v>
      </c>
      <c r="H7" s="43" t="s">
        <v>7</v>
      </c>
      <c r="I7" s="43" t="s">
        <v>8</v>
      </c>
    </row>
    <row r="8" spans="1:9" ht="31.5">
      <c r="A8" s="35" t="s">
        <v>88</v>
      </c>
      <c r="B8" s="44"/>
      <c r="C8" s="34"/>
      <c r="D8" s="34" t="s">
        <v>89</v>
      </c>
      <c r="E8" s="35" t="s">
        <v>3</v>
      </c>
      <c r="F8" s="36"/>
      <c r="G8" s="36"/>
      <c r="H8" s="36"/>
      <c r="I8" s="33">
        <f>I9</f>
        <v>3000000</v>
      </c>
    </row>
    <row r="9" spans="1:9" ht="31.5">
      <c r="A9" s="35" t="s">
        <v>90</v>
      </c>
      <c r="B9" s="44"/>
      <c r="C9" s="34"/>
      <c r="D9" s="34" t="s">
        <v>89</v>
      </c>
      <c r="E9" s="35"/>
      <c r="F9" s="36"/>
      <c r="G9" s="36"/>
      <c r="H9" s="36"/>
      <c r="I9" s="33">
        <f>I10+I11</f>
        <v>3000000</v>
      </c>
    </row>
    <row r="10" spans="1:9" ht="31.5">
      <c r="A10" s="28" t="s">
        <v>190</v>
      </c>
      <c r="B10" s="28" t="s">
        <v>30</v>
      </c>
      <c r="C10" s="28" t="s">
        <v>97</v>
      </c>
      <c r="D10" s="45" t="s">
        <v>100</v>
      </c>
      <c r="E10" s="43"/>
      <c r="F10" s="43"/>
      <c r="G10" s="43"/>
      <c r="H10" s="43"/>
      <c r="I10" s="37">
        <v>700000</v>
      </c>
    </row>
    <row r="11" spans="1:9" ht="63">
      <c r="A11" s="28" t="s">
        <v>91</v>
      </c>
      <c r="B11" s="13" t="s">
        <v>92</v>
      </c>
      <c r="C11" s="13" t="s">
        <v>30</v>
      </c>
      <c r="D11" s="46" t="s">
        <v>93</v>
      </c>
      <c r="E11" s="43"/>
      <c r="F11" s="43"/>
      <c r="G11" s="43"/>
      <c r="H11" s="43"/>
      <c r="I11" s="37">
        <f>1800000+500000</f>
        <v>2300000</v>
      </c>
    </row>
    <row r="12" spans="1:9" ht="36" customHeight="1">
      <c r="A12" s="35" t="s">
        <v>77</v>
      </c>
      <c r="B12" s="44"/>
      <c r="C12" s="34"/>
      <c r="D12" s="34" t="s">
        <v>78</v>
      </c>
      <c r="E12" s="35" t="s">
        <v>3</v>
      </c>
      <c r="F12" s="36"/>
      <c r="G12" s="36"/>
      <c r="H12" s="36"/>
      <c r="I12" s="33">
        <f>I13</f>
        <v>3313386.9999999995</v>
      </c>
    </row>
    <row r="13" spans="1:9" ht="34.5" customHeight="1">
      <c r="A13" s="35" t="s">
        <v>79</v>
      </c>
      <c r="B13" s="44"/>
      <c r="C13" s="34"/>
      <c r="D13" s="34" t="s">
        <v>78</v>
      </c>
      <c r="E13" s="35"/>
      <c r="F13" s="36"/>
      <c r="G13" s="36"/>
      <c r="H13" s="36"/>
      <c r="I13" s="33">
        <f>SUM(I14:I17)</f>
        <v>3313386.9999999995</v>
      </c>
    </row>
    <row r="14" spans="1:9" ht="63">
      <c r="A14" s="28" t="s">
        <v>80</v>
      </c>
      <c r="B14" s="13" t="s">
        <v>81</v>
      </c>
      <c r="C14" s="13" t="s">
        <v>82</v>
      </c>
      <c r="D14" s="46" t="s">
        <v>83</v>
      </c>
      <c r="E14" s="43"/>
      <c r="F14" s="43"/>
      <c r="G14" s="43"/>
      <c r="H14" s="43"/>
      <c r="I14" s="37">
        <v>-2611254.52</v>
      </c>
    </row>
    <row r="15" spans="1:9" ht="141.75">
      <c r="A15" s="28" t="s">
        <v>120</v>
      </c>
      <c r="B15" s="13" t="s">
        <v>121</v>
      </c>
      <c r="C15" s="13" t="s">
        <v>82</v>
      </c>
      <c r="D15" s="46" t="s">
        <v>122</v>
      </c>
      <c r="E15" s="43"/>
      <c r="F15" s="43"/>
      <c r="G15" s="43"/>
      <c r="H15" s="43"/>
      <c r="I15" s="37">
        <v>4786494.52</v>
      </c>
    </row>
    <row r="16" spans="1:9" ht="33.75" customHeight="1">
      <c r="A16" s="28" t="s">
        <v>101</v>
      </c>
      <c r="B16" s="13" t="s">
        <v>102</v>
      </c>
      <c r="C16" s="13" t="s">
        <v>103</v>
      </c>
      <c r="D16" s="47" t="s">
        <v>104</v>
      </c>
      <c r="E16" s="43"/>
      <c r="F16" s="43"/>
      <c r="G16" s="43"/>
      <c r="H16" s="43"/>
      <c r="I16" s="37">
        <v>1088147</v>
      </c>
    </row>
    <row r="17" spans="1:9" ht="33.75" customHeight="1">
      <c r="A17" s="28" t="s">
        <v>123</v>
      </c>
      <c r="B17" s="13" t="s">
        <v>124</v>
      </c>
      <c r="C17" s="13" t="s">
        <v>125</v>
      </c>
      <c r="D17" s="47" t="s">
        <v>126</v>
      </c>
      <c r="E17" s="43"/>
      <c r="F17" s="43"/>
      <c r="G17" s="43"/>
      <c r="H17" s="43"/>
      <c r="I17" s="37">
        <v>50000</v>
      </c>
    </row>
    <row r="18" spans="1:9" ht="47.25">
      <c r="A18" s="35" t="s">
        <v>12</v>
      </c>
      <c r="B18" s="44"/>
      <c r="C18" s="34"/>
      <c r="D18" s="34" t="s">
        <v>13</v>
      </c>
      <c r="E18" s="35" t="s">
        <v>3</v>
      </c>
      <c r="F18" s="36"/>
      <c r="G18" s="36"/>
      <c r="H18" s="36"/>
      <c r="I18" s="33">
        <f>I19</f>
        <v>19115503</v>
      </c>
    </row>
    <row r="19" spans="1:9" ht="47.25">
      <c r="A19" s="35" t="s">
        <v>14</v>
      </c>
      <c r="B19" s="44"/>
      <c r="C19" s="34"/>
      <c r="D19" s="34" t="s">
        <v>13</v>
      </c>
      <c r="E19" s="35"/>
      <c r="F19" s="36"/>
      <c r="G19" s="36"/>
      <c r="H19" s="36"/>
      <c r="I19" s="33">
        <f>SUM(I20:I28)</f>
        <v>19115503</v>
      </c>
    </row>
    <row r="20" spans="1:9" ht="47.25">
      <c r="A20" s="28" t="s">
        <v>203</v>
      </c>
      <c r="B20" s="13" t="s">
        <v>204</v>
      </c>
      <c r="C20" s="13" t="s">
        <v>205</v>
      </c>
      <c r="D20" s="47" t="s">
        <v>206</v>
      </c>
      <c r="E20" s="43"/>
      <c r="F20" s="43"/>
      <c r="G20" s="43"/>
      <c r="H20" s="43"/>
      <c r="I20" s="37">
        <v>100000</v>
      </c>
    </row>
    <row r="21" spans="1:9" ht="31.5">
      <c r="A21" s="28" t="s">
        <v>25</v>
      </c>
      <c r="B21" s="13">
        <v>2010</v>
      </c>
      <c r="C21" s="13" t="s">
        <v>26</v>
      </c>
      <c r="D21" s="47" t="s">
        <v>27</v>
      </c>
      <c r="E21" s="43"/>
      <c r="F21" s="43"/>
      <c r="G21" s="43"/>
      <c r="H21" s="43"/>
      <c r="I21" s="37">
        <v>6391003</v>
      </c>
    </row>
    <row r="22" spans="1:9" ht="31.5">
      <c r="A22" s="28" t="s">
        <v>105</v>
      </c>
      <c r="B22" s="13">
        <v>2020</v>
      </c>
      <c r="C22" s="13" t="s">
        <v>106</v>
      </c>
      <c r="D22" s="47" t="s">
        <v>107</v>
      </c>
      <c r="E22" s="43"/>
      <c r="F22" s="43"/>
      <c r="G22" s="43"/>
      <c r="H22" s="43"/>
      <c r="I22" s="22">
        <v>1055000</v>
      </c>
    </row>
    <row r="23" spans="1:9" ht="34.5" customHeight="1">
      <c r="A23" s="28" t="s">
        <v>127</v>
      </c>
      <c r="B23" s="13">
        <v>2030</v>
      </c>
      <c r="C23" s="13" t="s">
        <v>128</v>
      </c>
      <c r="D23" s="47" t="s">
        <v>129</v>
      </c>
      <c r="E23" s="43"/>
      <c r="F23" s="43"/>
      <c r="G23" s="43"/>
      <c r="H23" s="43"/>
      <c r="I23" s="22">
        <v>400000</v>
      </c>
    </row>
    <row r="24" spans="1:9" ht="16.5" customHeight="1">
      <c r="A24" s="28" t="s">
        <v>257</v>
      </c>
      <c r="B24" s="13">
        <v>2040</v>
      </c>
      <c r="C24" s="13" t="s">
        <v>258</v>
      </c>
      <c r="D24" s="47" t="s">
        <v>259</v>
      </c>
      <c r="E24" s="43"/>
      <c r="F24" s="43"/>
      <c r="G24" s="43"/>
      <c r="H24" s="43"/>
      <c r="I24" s="22">
        <v>380000</v>
      </c>
    </row>
    <row r="25" spans="1:9" ht="34.5" customHeight="1">
      <c r="A25" s="28" t="s">
        <v>207</v>
      </c>
      <c r="B25" s="13">
        <v>2050</v>
      </c>
      <c r="C25" s="13" t="s">
        <v>208</v>
      </c>
      <c r="D25" s="47" t="s">
        <v>209</v>
      </c>
      <c r="E25" s="43"/>
      <c r="F25" s="43"/>
      <c r="G25" s="43"/>
      <c r="H25" s="43"/>
      <c r="I25" s="22">
        <v>230000</v>
      </c>
    </row>
    <row r="26" spans="1:9" ht="31.5">
      <c r="A26" s="28" t="s">
        <v>210</v>
      </c>
      <c r="B26" s="13">
        <v>2070</v>
      </c>
      <c r="C26" s="13" t="s">
        <v>211</v>
      </c>
      <c r="D26" s="47" t="s">
        <v>212</v>
      </c>
      <c r="E26" s="43"/>
      <c r="F26" s="43"/>
      <c r="G26" s="43"/>
      <c r="H26" s="43"/>
      <c r="I26" s="22">
        <v>319500</v>
      </c>
    </row>
    <row r="27" spans="1:9" ht="16.5">
      <c r="A27" s="28" t="s">
        <v>213</v>
      </c>
      <c r="B27" s="13">
        <v>2100</v>
      </c>
      <c r="C27" s="13" t="s">
        <v>214</v>
      </c>
      <c r="D27" s="47" t="s">
        <v>215</v>
      </c>
      <c r="E27" s="43"/>
      <c r="F27" s="43"/>
      <c r="G27" s="43"/>
      <c r="H27" s="43"/>
      <c r="I27" s="22">
        <v>2000000</v>
      </c>
    </row>
    <row r="28" spans="1:9" ht="63">
      <c r="A28" s="70"/>
      <c r="B28" s="70"/>
      <c r="C28" s="17"/>
      <c r="D28" s="71" t="s">
        <v>149</v>
      </c>
      <c r="E28" s="43"/>
      <c r="F28" s="43"/>
      <c r="G28" s="43"/>
      <c r="H28" s="43"/>
      <c r="I28" s="23">
        <f>I29+I30+I31</f>
        <v>8240000</v>
      </c>
    </row>
    <row r="29" spans="1:9" ht="90.75" customHeight="1">
      <c r="A29" s="24" t="s">
        <v>148</v>
      </c>
      <c r="B29" s="16" t="s">
        <v>133</v>
      </c>
      <c r="C29" s="17" t="s">
        <v>55</v>
      </c>
      <c r="D29" s="72" t="s">
        <v>150</v>
      </c>
      <c r="E29" s="43"/>
      <c r="F29" s="43"/>
      <c r="G29" s="43"/>
      <c r="H29" s="43"/>
      <c r="I29" s="22">
        <v>5000000</v>
      </c>
    </row>
    <row r="30" spans="1:9" ht="93.75" customHeight="1">
      <c r="A30" s="24" t="s">
        <v>148</v>
      </c>
      <c r="B30" s="16" t="s">
        <v>133</v>
      </c>
      <c r="C30" s="17" t="s">
        <v>55</v>
      </c>
      <c r="D30" s="72" t="s">
        <v>150</v>
      </c>
      <c r="E30" s="43"/>
      <c r="F30" s="43"/>
      <c r="G30" s="43"/>
      <c r="H30" s="43"/>
      <c r="I30" s="22">
        <v>3000000</v>
      </c>
    </row>
    <row r="31" spans="1:9" ht="107.25" customHeight="1">
      <c r="A31" s="24" t="s">
        <v>148</v>
      </c>
      <c r="B31" s="16" t="s">
        <v>133</v>
      </c>
      <c r="C31" s="17" t="s">
        <v>55</v>
      </c>
      <c r="D31" s="72" t="s">
        <v>216</v>
      </c>
      <c r="E31" s="43"/>
      <c r="F31" s="43"/>
      <c r="G31" s="43"/>
      <c r="H31" s="43"/>
      <c r="I31" s="22">
        <v>240000</v>
      </c>
    </row>
    <row r="32" spans="1:9" ht="47.25">
      <c r="A32" s="35" t="s">
        <v>31</v>
      </c>
      <c r="B32" s="44"/>
      <c r="C32" s="34"/>
      <c r="D32" s="34" t="s">
        <v>32</v>
      </c>
      <c r="E32" s="35" t="s">
        <v>3</v>
      </c>
      <c r="F32" s="36"/>
      <c r="G32" s="36"/>
      <c r="H32" s="36"/>
      <c r="I32" s="33">
        <f>I33</f>
        <v>2775871</v>
      </c>
    </row>
    <row r="33" spans="1:9" ht="47.25">
      <c r="A33" s="35" t="s">
        <v>33</v>
      </c>
      <c r="B33" s="44"/>
      <c r="C33" s="34"/>
      <c r="D33" s="34" t="s">
        <v>32</v>
      </c>
      <c r="E33" s="35"/>
      <c r="F33" s="36"/>
      <c r="G33" s="36"/>
      <c r="H33" s="36"/>
      <c r="I33" s="33">
        <f>I34+I37</f>
        <v>2775871</v>
      </c>
    </row>
    <row r="34" spans="1:9" ht="65.25" customHeight="1">
      <c r="A34" s="28" t="s">
        <v>34</v>
      </c>
      <c r="B34" s="49">
        <v>3100</v>
      </c>
      <c r="C34" s="50"/>
      <c r="D34" s="73" t="s">
        <v>35</v>
      </c>
      <c r="E34" s="43"/>
      <c r="F34" s="43"/>
      <c r="G34" s="43"/>
      <c r="H34" s="43"/>
      <c r="I34" s="22">
        <f>I35+I36</f>
        <v>2105871</v>
      </c>
    </row>
    <row r="35" spans="1:9" ht="63">
      <c r="A35" s="24" t="s">
        <v>220</v>
      </c>
      <c r="B35" s="51">
        <v>3101</v>
      </c>
      <c r="C35" s="52" t="s">
        <v>221</v>
      </c>
      <c r="D35" s="53" t="s">
        <v>222</v>
      </c>
      <c r="E35" s="43"/>
      <c r="F35" s="43"/>
      <c r="G35" s="43"/>
      <c r="H35" s="43"/>
      <c r="I35" s="48">
        <v>387000</v>
      </c>
    </row>
    <row r="36" spans="1:9" ht="110.25">
      <c r="A36" s="24" t="s">
        <v>36</v>
      </c>
      <c r="B36" s="51">
        <v>3102</v>
      </c>
      <c r="C36" s="52" t="s">
        <v>37</v>
      </c>
      <c r="D36" s="53" t="s">
        <v>38</v>
      </c>
      <c r="E36" s="43"/>
      <c r="F36" s="43"/>
      <c r="G36" s="43"/>
      <c r="H36" s="43"/>
      <c r="I36" s="22">
        <v>1718871</v>
      </c>
    </row>
    <row r="37" spans="1:9" ht="16.5">
      <c r="A37" s="28" t="s">
        <v>260</v>
      </c>
      <c r="B37" s="49">
        <v>3240</v>
      </c>
      <c r="C37" s="50"/>
      <c r="D37" s="73" t="s">
        <v>261</v>
      </c>
      <c r="E37" s="43"/>
      <c r="F37" s="43"/>
      <c r="G37" s="43"/>
      <c r="H37" s="43"/>
      <c r="I37" s="22">
        <f>I38</f>
        <v>670000</v>
      </c>
    </row>
    <row r="38" spans="1:9" ht="47.25">
      <c r="A38" s="24" t="s">
        <v>262</v>
      </c>
      <c r="B38" s="51">
        <v>3241</v>
      </c>
      <c r="C38" s="52" t="s">
        <v>263</v>
      </c>
      <c r="D38" s="76" t="s">
        <v>264</v>
      </c>
      <c r="E38" s="43"/>
      <c r="F38" s="43"/>
      <c r="G38" s="43"/>
      <c r="H38" s="43"/>
      <c r="I38" s="77">
        <f>500000+170000</f>
        <v>670000</v>
      </c>
    </row>
    <row r="39" spans="1:9" ht="47.25">
      <c r="A39" s="35" t="s">
        <v>15</v>
      </c>
      <c r="B39" s="34"/>
      <c r="C39" s="34"/>
      <c r="D39" s="34" t="s">
        <v>16</v>
      </c>
      <c r="E39" s="35" t="s">
        <v>3</v>
      </c>
      <c r="F39" s="36"/>
      <c r="G39" s="36"/>
      <c r="H39" s="36"/>
      <c r="I39" s="33">
        <f>I40</f>
        <v>894867</v>
      </c>
    </row>
    <row r="40" spans="1:9" ht="47.25">
      <c r="A40" s="35" t="s">
        <v>17</v>
      </c>
      <c r="B40" s="34"/>
      <c r="C40" s="34"/>
      <c r="D40" s="34" t="s">
        <v>16</v>
      </c>
      <c r="E40" s="35"/>
      <c r="F40" s="36"/>
      <c r="G40" s="36"/>
      <c r="H40" s="36"/>
      <c r="I40" s="33">
        <f>SUM(I41:I43)</f>
        <v>894867</v>
      </c>
    </row>
    <row r="41" spans="1:9" ht="16.5">
      <c r="A41" s="28" t="s">
        <v>18</v>
      </c>
      <c r="B41" s="20" t="s">
        <v>19</v>
      </c>
      <c r="C41" s="20" t="s">
        <v>11</v>
      </c>
      <c r="D41" s="54" t="s">
        <v>20</v>
      </c>
      <c r="E41" s="43"/>
      <c r="F41" s="43"/>
      <c r="G41" s="43"/>
      <c r="H41" s="43"/>
      <c r="I41" s="55">
        <f>640000-300000</f>
        <v>340000</v>
      </c>
    </row>
    <row r="42" spans="1:9" ht="16.5">
      <c r="A42" s="20" t="s">
        <v>108</v>
      </c>
      <c r="B42" s="20" t="s">
        <v>109</v>
      </c>
      <c r="C42" s="20" t="s">
        <v>110</v>
      </c>
      <c r="D42" s="54" t="s">
        <v>111</v>
      </c>
      <c r="E42" s="43"/>
      <c r="F42" s="43"/>
      <c r="G42" s="43"/>
      <c r="H42" s="43"/>
      <c r="I42" s="55">
        <v>15000</v>
      </c>
    </row>
    <row r="43" spans="1:9" ht="16.5">
      <c r="A43" s="20" t="s">
        <v>191</v>
      </c>
      <c r="B43" s="20" t="s">
        <v>192</v>
      </c>
      <c r="C43" s="20" t="s">
        <v>193</v>
      </c>
      <c r="D43" s="54" t="s">
        <v>194</v>
      </c>
      <c r="E43" s="43"/>
      <c r="F43" s="43"/>
      <c r="G43" s="43"/>
      <c r="H43" s="43"/>
      <c r="I43" s="55">
        <v>539867</v>
      </c>
    </row>
    <row r="44" spans="1:9" ht="47.25">
      <c r="A44" s="35" t="s">
        <v>45</v>
      </c>
      <c r="B44" s="34"/>
      <c r="C44" s="34"/>
      <c r="D44" s="34" t="s">
        <v>46</v>
      </c>
      <c r="E44" s="35" t="s">
        <v>3</v>
      </c>
      <c r="F44" s="36"/>
      <c r="G44" s="36"/>
      <c r="H44" s="36"/>
      <c r="I44" s="33">
        <f>I45</f>
        <v>252000</v>
      </c>
    </row>
    <row r="45" spans="1:9" ht="47.25">
      <c r="A45" s="35" t="s">
        <v>45</v>
      </c>
      <c r="B45" s="34"/>
      <c r="C45" s="34"/>
      <c r="D45" s="34" t="s">
        <v>46</v>
      </c>
      <c r="E45" s="35"/>
      <c r="F45" s="36"/>
      <c r="G45" s="36"/>
      <c r="H45" s="36"/>
      <c r="I45" s="33">
        <f>I46+I48</f>
        <v>252000</v>
      </c>
    </row>
    <row r="46" spans="1:9" ht="47.25">
      <c r="A46" s="20" t="s">
        <v>195</v>
      </c>
      <c r="B46" s="20" t="s">
        <v>196</v>
      </c>
      <c r="C46" s="20"/>
      <c r="D46" s="21" t="s">
        <v>197</v>
      </c>
      <c r="E46" s="43"/>
      <c r="F46" s="43"/>
      <c r="G46" s="43"/>
      <c r="H46" s="43"/>
      <c r="I46" s="37">
        <f>I47</f>
        <v>230000</v>
      </c>
    </row>
    <row r="47" spans="1:9" ht="47.25">
      <c r="A47" s="18" t="s">
        <v>198</v>
      </c>
      <c r="B47" s="18" t="s">
        <v>199</v>
      </c>
      <c r="C47" s="18" t="s">
        <v>47</v>
      </c>
      <c r="D47" s="19" t="s">
        <v>200</v>
      </c>
      <c r="E47" s="43"/>
      <c r="F47" s="43"/>
      <c r="G47" s="43"/>
      <c r="H47" s="43"/>
      <c r="I47" s="37">
        <v>230000</v>
      </c>
    </row>
    <row r="48" spans="1:9" ht="31.5">
      <c r="A48" s="20" t="s">
        <v>265</v>
      </c>
      <c r="B48" s="20" t="s">
        <v>266</v>
      </c>
      <c r="C48" s="20"/>
      <c r="D48" s="21" t="s">
        <v>267</v>
      </c>
      <c r="E48" s="43"/>
      <c r="F48" s="43"/>
      <c r="G48" s="43"/>
      <c r="H48" s="43"/>
      <c r="I48" s="37">
        <f>I49</f>
        <v>22000</v>
      </c>
    </row>
    <row r="49" spans="1:9" ht="47.25">
      <c r="A49" s="18" t="s">
        <v>268</v>
      </c>
      <c r="B49" s="18" t="s">
        <v>269</v>
      </c>
      <c r="C49" s="18" t="s">
        <v>47</v>
      </c>
      <c r="D49" s="19" t="s">
        <v>270</v>
      </c>
      <c r="E49" s="43"/>
      <c r="F49" s="43"/>
      <c r="G49" s="43"/>
      <c r="H49" s="43"/>
      <c r="I49" s="27">
        <v>22000</v>
      </c>
    </row>
    <row r="50" spans="1:9" ht="63">
      <c r="A50" s="35" t="s">
        <v>40</v>
      </c>
      <c r="B50" s="34"/>
      <c r="C50" s="34"/>
      <c r="D50" s="34" t="s">
        <v>41</v>
      </c>
      <c r="E50" s="35" t="s">
        <v>3</v>
      </c>
      <c r="F50" s="36"/>
      <c r="G50" s="36"/>
      <c r="H50" s="36"/>
      <c r="I50" s="33">
        <f>I51</f>
        <v>-3741273.5999999996</v>
      </c>
    </row>
    <row r="51" spans="1:9" ht="63">
      <c r="A51" s="35" t="s">
        <v>42</v>
      </c>
      <c r="B51" s="34"/>
      <c r="C51" s="34"/>
      <c r="D51" s="34" t="s">
        <v>41</v>
      </c>
      <c r="E51" s="35"/>
      <c r="F51" s="36"/>
      <c r="G51" s="36"/>
      <c r="H51" s="36"/>
      <c r="I51" s="33">
        <f>I54+I52</f>
        <v>-3741273.5999999996</v>
      </c>
    </row>
    <row r="52" spans="1:9" ht="16.5">
      <c r="A52" s="20" t="s">
        <v>271</v>
      </c>
      <c r="B52" s="20" t="s">
        <v>272</v>
      </c>
      <c r="C52" s="20"/>
      <c r="D52" s="21" t="s">
        <v>273</v>
      </c>
      <c r="E52" s="43"/>
      <c r="F52" s="43"/>
      <c r="G52" s="43"/>
      <c r="H52" s="43"/>
      <c r="I52" s="22">
        <f>I53</f>
        <v>800000</v>
      </c>
    </row>
    <row r="53" spans="1:9" ht="31.5">
      <c r="A53" s="18" t="s">
        <v>274</v>
      </c>
      <c r="B53" s="18" t="s">
        <v>275</v>
      </c>
      <c r="C53" s="18" t="s">
        <v>55</v>
      </c>
      <c r="D53" s="19" t="s">
        <v>276</v>
      </c>
      <c r="E53" s="43"/>
      <c r="F53" s="43"/>
      <c r="G53" s="43"/>
      <c r="H53" s="43"/>
      <c r="I53" s="78">
        <v>800000</v>
      </c>
    </row>
    <row r="54" spans="1:9" ht="18.75" customHeight="1">
      <c r="A54" s="20" t="s">
        <v>48</v>
      </c>
      <c r="B54" s="20" t="s">
        <v>43</v>
      </c>
      <c r="C54" s="20" t="s">
        <v>30</v>
      </c>
      <c r="D54" s="21" t="s">
        <v>44</v>
      </c>
      <c r="E54" s="43"/>
      <c r="F54" s="43"/>
      <c r="G54" s="43"/>
      <c r="H54" s="43"/>
      <c r="I54" s="22">
        <f>-4458041-83232.6</f>
        <v>-4541273.6</v>
      </c>
    </row>
    <row r="55" spans="1:9" ht="47.25">
      <c r="A55" s="35" t="s">
        <v>49</v>
      </c>
      <c r="B55" s="34"/>
      <c r="C55" s="34"/>
      <c r="D55" s="34" t="s">
        <v>50</v>
      </c>
      <c r="E55" s="35" t="s">
        <v>3</v>
      </c>
      <c r="F55" s="36"/>
      <c r="G55" s="36"/>
      <c r="H55" s="36"/>
      <c r="I55" s="33">
        <f>I56</f>
        <v>105366542</v>
      </c>
    </row>
    <row r="56" spans="1:9" ht="47.25">
      <c r="A56" s="35" t="s">
        <v>51</v>
      </c>
      <c r="B56" s="34"/>
      <c r="C56" s="34"/>
      <c r="D56" s="34" t="s">
        <v>50</v>
      </c>
      <c r="E56" s="35"/>
      <c r="F56" s="36"/>
      <c r="G56" s="36"/>
      <c r="H56" s="36"/>
      <c r="I56" s="33">
        <f>I58+I99+I132+I57</f>
        <v>105366542</v>
      </c>
    </row>
    <row r="57" spans="1:9" ht="16.5">
      <c r="A57" s="12" t="s">
        <v>160</v>
      </c>
      <c r="B57" s="13" t="s">
        <v>161</v>
      </c>
      <c r="C57" s="12" t="s">
        <v>47</v>
      </c>
      <c r="D57" s="14" t="s">
        <v>162</v>
      </c>
      <c r="E57" s="56"/>
      <c r="F57" s="10"/>
      <c r="G57" s="10"/>
      <c r="H57" s="10"/>
      <c r="I57" s="15">
        <v>15000000</v>
      </c>
    </row>
    <row r="58" spans="1:9" ht="20.25" customHeight="1">
      <c r="A58" s="31" t="s">
        <v>72</v>
      </c>
      <c r="B58" s="31" t="s">
        <v>73</v>
      </c>
      <c r="C58" s="31"/>
      <c r="D58" s="32" t="s">
        <v>74</v>
      </c>
      <c r="E58" s="56"/>
      <c r="F58" s="10"/>
      <c r="G58" s="10"/>
      <c r="H58" s="10"/>
      <c r="I58" s="15">
        <f>I59+I66</f>
        <v>72309782</v>
      </c>
    </row>
    <row r="59" spans="1:9" ht="31.5">
      <c r="A59" s="12" t="s">
        <v>68</v>
      </c>
      <c r="B59" s="13">
        <v>7320</v>
      </c>
      <c r="C59" s="12"/>
      <c r="D59" s="14" t="s">
        <v>145</v>
      </c>
      <c r="E59" s="56"/>
      <c r="F59" s="10"/>
      <c r="G59" s="10"/>
      <c r="H59" s="10"/>
      <c r="I59" s="11">
        <f>I60+I64+I65+I62</f>
        <v>3689020</v>
      </c>
    </row>
    <row r="60" spans="1:11" ht="31.5">
      <c r="A60" s="18" t="s">
        <v>69</v>
      </c>
      <c r="B60" s="18">
        <v>7321</v>
      </c>
      <c r="C60" s="18" t="s">
        <v>67</v>
      </c>
      <c r="D60" s="19" t="s">
        <v>202</v>
      </c>
      <c r="E60" s="63"/>
      <c r="F60" s="64"/>
      <c r="G60" s="64"/>
      <c r="H60" s="64"/>
      <c r="I60" s="65">
        <f>-4932000+2300000+5117688</f>
        <v>2485688</v>
      </c>
      <c r="J60" s="5"/>
      <c r="K60" s="6"/>
    </row>
    <row r="61" spans="1:11" ht="16.5">
      <c r="A61" s="18" t="s">
        <v>87</v>
      </c>
      <c r="B61" s="18"/>
      <c r="C61" s="18"/>
      <c r="D61" s="19"/>
      <c r="E61" s="69" t="s">
        <v>219</v>
      </c>
      <c r="F61" s="64"/>
      <c r="G61" s="64"/>
      <c r="H61" s="64"/>
      <c r="I61" s="65">
        <f>2300000+5117688</f>
        <v>7417688</v>
      </c>
      <c r="J61" s="67"/>
      <c r="K61" s="6"/>
    </row>
    <row r="62" spans="1:11" ht="31.5">
      <c r="A62" s="17" t="s">
        <v>217</v>
      </c>
      <c r="B62" s="17">
        <v>7322</v>
      </c>
      <c r="C62" s="17" t="s">
        <v>67</v>
      </c>
      <c r="D62" s="68" t="s">
        <v>218</v>
      </c>
      <c r="E62" s="63"/>
      <c r="F62" s="64"/>
      <c r="G62" s="64"/>
      <c r="H62" s="64"/>
      <c r="I62" s="65">
        <v>2300000</v>
      </c>
      <c r="J62" s="67"/>
      <c r="K62" s="6"/>
    </row>
    <row r="63" spans="1:11" ht="16.5">
      <c r="A63" s="17" t="s">
        <v>87</v>
      </c>
      <c r="B63" s="17"/>
      <c r="C63" s="17"/>
      <c r="D63" s="68"/>
      <c r="E63" s="69" t="s">
        <v>219</v>
      </c>
      <c r="F63" s="64"/>
      <c r="G63" s="64"/>
      <c r="H63" s="64"/>
      <c r="I63" s="65">
        <v>2300000</v>
      </c>
      <c r="J63" s="67"/>
      <c r="K63" s="6"/>
    </row>
    <row r="64" spans="1:9" ht="31.5">
      <c r="A64" s="18" t="s">
        <v>70</v>
      </c>
      <c r="B64" s="18">
        <v>7323</v>
      </c>
      <c r="C64" s="18" t="s">
        <v>67</v>
      </c>
      <c r="D64" s="19" t="s">
        <v>130</v>
      </c>
      <c r="E64" s="63"/>
      <c r="F64" s="64"/>
      <c r="G64" s="64"/>
      <c r="H64" s="64"/>
      <c r="I64" s="65">
        <v>-1000000</v>
      </c>
    </row>
    <row r="65" spans="1:9" ht="31.5">
      <c r="A65" s="18" t="s">
        <v>71</v>
      </c>
      <c r="B65" s="18">
        <v>7324</v>
      </c>
      <c r="C65" s="18" t="s">
        <v>67</v>
      </c>
      <c r="D65" s="19" t="s">
        <v>131</v>
      </c>
      <c r="E65" s="63"/>
      <c r="F65" s="64"/>
      <c r="G65" s="64"/>
      <c r="H65" s="64"/>
      <c r="I65" s="65">
        <v>-96668</v>
      </c>
    </row>
    <row r="66" spans="1:9" ht="16.5">
      <c r="A66" s="20" t="s">
        <v>52</v>
      </c>
      <c r="B66" s="20" t="s">
        <v>53</v>
      </c>
      <c r="C66" s="20"/>
      <c r="D66" s="21" t="s">
        <v>54</v>
      </c>
      <c r="E66" s="29"/>
      <c r="F66" s="30"/>
      <c r="G66" s="30"/>
      <c r="H66" s="30"/>
      <c r="I66" s="15">
        <f>I67+I72+I79+I85+I88</f>
        <v>68620762</v>
      </c>
    </row>
    <row r="67" spans="1:9" ht="63">
      <c r="A67" s="18" t="s">
        <v>56</v>
      </c>
      <c r="B67" s="18" t="s">
        <v>57</v>
      </c>
      <c r="C67" s="18" t="s">
        <v>55</v>
      </c>
      <c r="D67" s="19" t="s">
        <v>58</v>
      </c>
      <c r="E67" s="63"/>
      <c r="F67" s="64"/>
      <c r="G67" s="64"/>
      <c r="H67" s="64"/>
      <c r="I67" s="65">
        <v>6131000</v>
      </c>
    </row>
    <row r="68" spans="1:9" ht="78.75">
      <c r="A68" s="20" t="s">
        <v>87</v>
      </c>
      <c r="B68" s="20"/>
      <c r="C68" s="20"/>
      <c r="D68" s="26" t="s">
        <v>66</v>
      </c>
      <c r="E68" s="38" t="s">
        <v>163</v>
      </c>
      <c r="F68" s="62"/>
      <c r="G68" s="62"/>
      <c r="H68" s="62"/>
      <c r="I68" s="27">
        <v>-500000</v>
      </c>
    </row>
    <row r="69" spans="1:9" ht="78.75">
      <c r="A69" s="20" t="s">
        <v>87</v>
      </c>
      <c r="B69" s="20"/>
      <c r="C69" s="20"/>
      <c r="D69" s="26" t="s">
        <v>66</v>
      </c>
      <c r="E69" s="38" t="s">
        <v>151</v>
      </c>
      <c r="F69" s="62"/>
      <c r="G69" s="62"/>
      <c r="H69" s="62"/>
      <c r="I69" s="27">
        <v>1000000</v>
      </c>
    </row>
    <row r="70" spans="1:9" ht="78.75">
      <c r="A70" s="20" t="s">
        <v>87</v>
      </c>
      <c r="B70" s="20"/>
      <c r="C70" s="20"/>
      <c r="D70" s="26" t="s">
        <v>135</v>
      </c>
      <c r="E70" s="38" t="s">
        <v>152</v>
      </c>
      <c r="F70" s="62"/>
      <c r="G70" s="62"/>
      <c r="H70" s="62"/>
      <c r="I70" s="27">
        <v>-481000</v>
      </c>
    </row>
    <row r="71" spans="1:9" ht="33.75" customHeight="1">
      <c r="A71" s="20" t="s">
        <v>87</v>
      </c>
      <c r="B71" s="20"/>
      <c r="C71" s="20"/>
      <c r="D71" s="26" t="s">
        <v>137</v>
      </c>
      <c r="E71" s="38" t="s">
        <v>136</v>
      </c>
      <c r="F71" s="62"/>
      <c r="G71" s="62"/>
      <c r="H71" s="62"/>
      <c r="I71" s="27">
        <v>1000000</v>
      </c>
    </row>
    <row r="72" spans="1:9" ht="47.25">
      <c r="A72" s="18">
        <v>1517362</v>
      </c>
      <c r="B72" s="18" t="s">
        <v>226</v>
      </c>
      <c r="C72" s="18" t="s">
        <v>55</v>
      </c>
      <c r="D72" s="25" t="s">
        <v>143</v>
      </c>
      <c r="E72" s="19"/>
      <c r="F72" s="64"/>
      <c r="G72" s="64"/>
      <c r="H72" s="64"/>
      <c r="I72" s="65">
        <f>I74+I75+I76+I78+I77+I73</f>
        <v>5012776</v>
      </c>
    </row>
    <row r="73" spans="1:9" ht="82.5" customHeight="1">
      <c r="A73" s="18"/>
      <c r="B73" s="18"/>
      <c r="C73" s="18"/>
      <c r="D73" s="26" t="s">
        <v>224</v>
      </c>
      <c r="E73" s="19" t="s">
        <v>225</v>
      </c>
      <c r="F73" s="64"/>
      <c r="G73" s="64"/>
      <c r="H73" s="64"/>
      <c r="I73" s="65">
        <v>600000</v>
      </c>
    </row>
    <row r="74" spans="1:9" ht="47.25">
      <c r="A74" s="20"/>
      <c r="B74" s="20"/>
      <c r="C74" s="20"/>
      <c r="D74" s="26" t="s">
        <v>144</v>
      </c>
      <c r="E74" s="38" t="s">
        <v>153</v>
      </c>
      <c r="F74" s="62"/>
      <c r="G74" s="62"/>
      <c r="H74" s="62"/>
      <c r="I74" s="27">
        <v>380000</v>
      </c>
    </row>
    <row r="75" spans="1:9" ht="47.25">
      <c r="A75" s="20"/>
      <c r="B75" s="20"/>
      <c r="C75" s="20"/>
      <c r="D75" s="26" t="s">
        <v>144</v>
      </c>
      <c r="E75" s="38" t="s">
        <v>154</v>
      </c>
      <c r="F75" s="62"/>
      <c r="G75" s="62"/>
      <c r="H75" s="62"/>
      <c r="I75" s="27">
        <v>370000</v>
      </c>
    </row>
    <row r="76" spans="1:9" ht="47.25">
      <c r="A76" s="20"/>
      <c r="B76" s="20"/>
      <c r="C76" s="20"/>
      <c r="D76" s="26" t="s">
        <v>144</v>
      </c>
      <c r="E76" s="38" t="s">
        <v>155</v>
      </c>
      <c r="F76" s="62"/>
      <c r="G76" s="62"/>
      <c r="H76" s="62"/>
      <c r="I76" s="27">
        <v>220000</v>
      </c>
    </row>
    <row r="77" spans="1:9" ht="78.75">
      <c r="A77" s="20"/>
      <c r="B77" s="20"/>
      <c r="C77" s="20"/>
      <c r="D77" s="26" t="s">
        <v>173</v>
      </c>
      <c r="E77" s="38" t="s">
        <v>172</v>
      </c>
      <c r="F77" s="62"/>
      <c r="G77" s="62"/>
      <c r="H77" s="62"/>
      <c r="I77" s="27">
        <v>309992</v>
      </c>
    </row>
    <row r="78" spans="1:9" ht="63">
      <c r="A78" s="20"/>
      <c r="B78" s="20"/>
      <c r="C78" s="20"/>
      <c r="D78" s="26" t="s">
        <v>164</v>
      </c>
      <c r="E78" s="38" t="s">
        <v>165</v>
      </c>
      <c r="F78" s="62"/>
      <c r="G78" s="62"/>
      <c r="H78" s="62"/>
      <c r="I78" s="27">
        <v>3132784</v>
      </c>
    </row>
    <row r="79" spans="1:9" ht="63">
      <c r="A79" s="18" t="s">
        <v>132</v>
      </c>
      <c r="B79" s="18" t="s">
        <v>133</v>
      </c>
      <c r="C79" s="18" t="s">
        <v>55</v>
      </c>
      <c r="D79" s="25" t="s">
        <v>134</v>
      </c>
      <c r="E79" s="19"/>
      <c r="F79" s="64"/>
      <c r="G79" s="64"/>
      <c r="H79" s="64"/>
      <c r="I79" s="65">
        <f>7780000+I82+I81</f>
        <v>8330000</v>
      </c>
    </row>
    <row r="80" spans="1:9" ht="78.75">
      <c r="A80" s="20"/>
      <c r="B80" s="20"/>
      <c r="C80" s="20"/>
      <c r="D80" s="26" t="s">
        <v>76</v>
      </c>
      <c r="E80" s="38" t="s">
        <v>156</v>
      </c>
      <c r="F80" s="62"/>
      <c r="G80" s="62"/>
      <c r="H80" s="62"/>
      <c r="I80" s="27">
        <v>300000</v>
      </c>
    </row>
    <row r="81" spans="1:9" ht="31.5">
      <c r="A81" s="20"/>
      <c r="B81" s="20"/>
      <c r="C81" s="20"/>
      <c r="D81" s="26" t="s">
        <v>76</v>
      </c>
      <c r="E81" s="38" t="s">
        <v>175</v>
      </c>
      <c r="F81" s="62"/>
      <c r="G81" s="62"/>
      <c r="H81" s="62"/>
      <c r="I81" s="27">
        <v>50000</v>
      </c>
    </row>
    <row r="82" spans="1:9" ht="47.25">
      <c r="A82" s="20"/>
      <c r="B82" s="20"/>
      <c r="C82" s="20"/>
      <c r="D82" s="26" t="s">
        <v>137</v>
      </c>
      <c r="E82" s="38" t="s">
        <v>174</v>
      </c>
      <c r="F82" s="62"/>
      <c r="G82" s="62"/>
      <c r="H82" s="62"/>
      <c r="I82" s="27">
        <v>500000</v>
      </c>
    </row>
    <row r="83" spans="1:9" ht="63">
      <c r="A83" s="20"/>
      <c r="B83" s="20"/>
      <c r="C83" s="20"/>
      <c r="D83" s="26" t="s">
        <v>147</v>
      </c>
      <c r="E83" s="38" t="s">
        <v>157</v>
      </c>
      <c r="F83" s="62"/>
      <c r="G83" s="62"/>
      <c r="H83" s="62"/>
      <c r="I83" s="27">
        <v>1300000</v>
      </c>
    </row>
    <row r="84" spans="1:9" ht="47.25">
      <c r="A84" s="20"/>
      <c r="B84" s="20"/>
      <c r="C84" s="20"/>
      <c r="D84" s="26" t="s">
        <v>147</v>
      </c>
      <c r="E84" s="38" t="s">
        <v>146</v>
      </c>
      <c r="F84" s="62"/>
      <c r="G84" s="62"/>
      <c r="H84" s="62"/>
      <c r="I84" s="27">
        <v>6000000</v>
      </c>
    </row>
    <row r="85" spans="1:9" ht="63">
      <c r="A85" s="24" t="s">
        <v>115</v>
      </c>
      <c r="B85" s="24" t="s">
        <v>116</v>
      </c>
      <c r="C85" s="18" t="s">
        <v>55</v>
      </c>
      <c r="D85" s="25" t="s">
        <v>117</v>
      </c>
      <c r="E85" s="19"/>
      <c r="F85" s="62"/>
      <c r="G85" s="62"/>
      <c r="H85" s="62"/>
      <c r="I85" s="27">
        <f>I86+I87</f>
        <v>47271000</v>
      </c>
    </row>
    <row r="86" spans="1:9" ht="66" customHeight="1">
      <c r="A86" s="24"/>
      <c r="B86" s="24"/>
      <c r="C86" s="18"/>
      <c r="D86" s="26"/>
      <c r="E86" s="26" t="s">
        <v>227</v>
      </c>
      <c r="F86" s="62"/>
      <c r="G86" s="62"/>
      <c r="H86" s="62"/>
      <c r="I86" s="27">
        <v>46589500</v>
      </c>
    </row>
    <row r="87" spans="1:9" ht="78.75">
      <c r="A87" s="24"/>
      <c r="B87" s="24"/>
      <c r="C87" s="18"/>
      <c r="D87" s="26" t="s">
        <v>170</v>
      </c>
      <c r="E87" s="26" t="s">
        <v>228</v>
      </c>
      <c r="F87" s="62"/>
      <c r="G87" s="62"/>
      <c r="H87" s="62"/>
      <c r="I87" s="27">
        <v>681500</v>
      </c>
    </row>
    <row r="88" spans="1:9" ht="31.5">
      <c r="A88" s="24" t="s">
        <v>84</v>
      </c>
      <c r="B88" s="24" t="s">
        <v>85</v>
      </c>
      <c r="C88" s="18" t="s">
        <v>55</v>
      </c>
      <c r="D88" s="25" t="s">
        <v>86</v>
      </c>
      <c r="E88" s="19"/>
      <c r="F88" s="62"/>
      <c r="G88" s="62"/>
      <c r="H88" s="62"/>
      <c r="I88" s="27">
        <f>I91+I93+I95+I92+I98+I94+I89+I90</f>
        <v>1875986</v>
      </c>
    </row>
    <row r="89" spans="1:9" ht="78.75">
      <c r="A89" s="28"/>
      <c r="B89" s="24"/>
      <c r="C89" s="18"/>
      <c r="D89" s="26" t="s">
        <v>184</v>
      </c>
      <c r="E89" s="38" t="s">
        <v>185</v>
      </c>
      <c r="F89" s="62"/>
      <c r="G89" s="62"/>
      <c r="H89" s="62"/>
      <c r="I89" s="27">
        <v>1600000</v>
      </c>
    </row>
    <row r="90" spans="1:9" ht="78.75">
      <c r="A90" s="28"/>
      <c r="B90" s="24"/>
      <c r="C90" s="18"/>
      <c r="D90" s="26" t="s">
        <v>184</v>
      </c>
      <c r="E90" s="38" t="s">
        <v>186</v>
      </c>
      <c r="F90" s="62"/>
      <c r="G90" s="62"/>
      <c r="H90" s="62"/>
      <c r="I90" s="27">
        <v>1325986</v>
      </c>
    </row>
    <row r="91" spans="1:9" ht="36" customHeight="1">
      <c r="A91" s="24"/>
      <c r="B91" s="24"/>
      <c r="C91" s="18"/>
      <c r="D91" s="26" t="s">
        <v>76</v>
      </c>
      <c r="E91" s="38" t="s">
        <v>98</v>
      </c>
      <c r="F91" s="62"/>
      <c r="G91" s="62"/>
      <c r="H91" s="62"/>
      <c r="I91" s="27">
        <v>-200000</v>
      </c>
    </row>
    <row r="92" spans="1:9" ht="36" customHeight="1">
      <c r="A92" s="24"/>
      <c r="B92" s="24"/>
      <c r="C92" s="18"/>
      <c r="D92" s="26" t="s">
        <v>76</v>
      </c>
      <c r="E92" s="38" t="s">
        <v>175</v>
      </c>
      <c r="F92" s="62"/>
      <c r="G92" s="62"/>
      <c r="H92" s="62"/>
      <c r="I92" s="27">
        <v>200000</v>
      </c>
    </row>
    <row r="93" spans="1:9" ht="78.75">
      <c r="A93" s="24"/>
      <c r="B93" s="24"/>
      <c r="C93" s="18"/>
      <c r="D93" s="26" t="s">
        <v>76</v>
      </c>
      <c r="E93" s="38" t="s">
        <v>99</v>
      </c>
      <c r="F93" s="62"/>
      <c r="G93" s="62"/>
      <c r="H93" s="62"/>
      <c r="I93" s="27">
        <v>-300000</v>
      </c>
    </row>
    <row r="94" spans="1:9" ht="70.5" customHeight="1">
      <c r="A94" s="24"/>
      <c r="B94" s="24"/>
      <c r="C94" s="18"/>
      <c r="D94" s="26" t="s">
        <v>76</v>
      </c>
      <c r="E94" s="38" t="s">
        <v>176</v>
      </c>
      <c r="F94" s="62"/>
      <c r="G94" s="62"/>
      <c r="H94" s="62"/>
      <c r="I94" s="27">
        <f>200000+200000</f>
        <v>400000</v>
      </c>
    </row>
    <row r="95" spans="1:9" ht="36.75" customHeight="1">
      <c r="A95" s="24"/>
      <c r="B95" s="24"/>
      <c r="C95" s="18"/>
      <c r="D95" s="26" t="s">
        <v>137</v>
      </c>
      <c r="E95" s="38" t="s">
        <v>136</v>
      </c>
      <c r="F95" s="62"/>
      <c r="G95" s="62"/>
      <c r="H95" s="62"/>
      <c r="I95" s="27">
        <v>-1000000</v>
      </c>
    </row>
    <row r="96" spans="1:9" ht="84.75" customHeight="1">
      <c r="A96" s="24"/>
      <c r="B96" s="24"/>
      <c r="C96" s="18"/>
      <c r="D96" s="26" t="s">
        <v>170</v>
      </c>
      <c r="E96" s="38" t="s">
        <v>171</v>
      </c>
      <c r="F96" s="62"/>
      <c r="G96" s="62"/>
      <c r="H96" s="62"/>
      <c r="I96" s="27">
        <v>-482600</v>
      </c>
    </row>
    <row r="97" spans="1:9" ht="110.25">
      <c r="A97" s="24"/>
      <c r="B97" s="24"/>
      <c r="C97" s="18"/>
      <c r="D97" s="26" t="s">
        <v>170</v>
      </c>
      <c r="E97" s="38" t="s">
        <v>183</v>
      </c>
      <c r="F97" s="62"/>
      <c r="G97" s="62"/>
      <c r="H97" s="62"/>
      <c r="I97" s="27">
        <v>482600</v>
      </c>
    </row>
    <row r="98" spans="1:9" ht="63">
      <c r="A98" s="24"/>
      <c r="B98" s="24"/>
      <c r="C98" s="18"/>
      <c r="D98" s="26" t="s">
        <v>164</v>
      </c>
      <c r="E98" s="38" t="s">
        <v>169</v>
      </c>
      <c r="F98" s="62"/>
      <c r="G98" s="62"/>
      <c r="H98" s="62"/>
      <c r="I98" s="27">
        <v>-150000</v>
      </c>
    </row>
    <row r="99" spans="1:9" ht="36" customHeight="1">
      <c r="A99" s="28" t="s">
        <v>59</v>
      </c>
      <c r="B99" s="28" t="s">
        <v>60</v>
      </c>
      <c r="C99" s="28"/>
      <c r="D99" s="45" t="s">
        <v>61</v>
      </c>
      <c r="E99" s="19"/>
      <c r="F99" s="66"/>
      <c r="G99" s="66"/>
      <c r="H99" s="66"/>
      <c r="I99" s="37">
        <f>I100</f>
        <v>17320092</v>
      </c>
    </row>
    <row r="100" spans="1:9" ht="67.5" customHeight="1">
      <c r="A100" s="18" t="s">
        <v>62</v>
      </c>
      <c r="B100" s="18" t="s">
        <v>63</v>
      </c>
      <c r="C100" s="18" t="s">
        <v>64</v>
      </c>
      <c r="D100" s="19" t="s">
        <v>65</v>
      </c>
      <c r="E100" s="58"/>
      <c r="F100" s="62"/>
      <c r="G100" s="62"/>
      <c r="H100" s="62"/>
      <c r="I100" s="27">
        <f>SUM(I101:I131)</f>
        <v>17320092</v>
      </c>
    </row>
    <row r="101" spans="1:9" ht="31.5">
      <c r="A101" s="18"/>
      <c r="B101" s="18"/>
      <c r="C101" s="18"/>
      <c r="D101" s="26" t="s">
        <v>178</v>
      </c>
      <c r="E101" s="38" t="s">
        <v>179</v>
      </c>
      <c r="F101" s="62"/>
      <c r="G101" s="62"/>
      <c r="H101" s="62"/>
      <c r="I101" s="27">
        <v>358450</v>
      </c>
    </row>
    <row r="102" spans="1:9" ht="31.5">
      <c r="A102" s="18"/>
      <c r="B102" s="18"/>
      <c r="C102" s="18"/>
      <c r="D102" s="26" t="s">
        <v>178</v>
      </c>
      <c r="E102" s="38" t="s">
        <v>180</v>
      </c>
      <c r="F102" s="62"/>
      <c r="G102" s="62"/>
      <c r="H102" s="62"/>
      <c r="I102" s="27">
        <v>461409</v>
      </c>
    </row>
    <row r="103" spans="1:9" ht="31.5">
      <c r="A103" s="18"/>
      <c r="B103" s="18"/>
      <c r="C103" s="18"/>
      <c r="D103" s="26" t="s">
        <v>178</v>
      </c>
      <c r="E103" s="38" t="s">
        <v>181</v>
      </c>
      <c r="F103" s="62"/>
      <c r="G103" s="62"/>
      <c r="H103" s="62"/>
      <c r="I103" s="27">
        <v>551929</v>
      </c>
    </row>
    <row r="104" spans="1:9" ht="31.5">
      <c r="A104" s="18"/>
      <c r="B104" s="18"/>
      <c r="C104" s="18"/>
      <c r="D104" s="26" t="s">
        <v>178</v>
      </c>
      <c r="E104" s="38" t="s">
        <v>182</v>
      </c>
      <c r="F104" s="62"/>
      <c r="G104" s="62"/>
      <c r="H104" s="62"/>
      <c r="I104" s="27">
        <v>330212</v>
      </c>
    </row>
    <row r="105" spans="1:9" ht="51.75" customHeight="1">
      <c r="A105" s="20"/>
      <c r="B105" s="20"/>
      <c r="C105" s="20"/>
      <c r="D105" s="26" t="s">
        <v>118</v>
      </c>
      <c r="E105" s="38" t="s">
        <v>119</v>
      </c>
      <c r="F105" s="62"/>
      <c r="G105" s="62"/>
      <c r="H105" s="62"/>
      <c r="I105" s="74">
        <v>-896000</v>
      </c>
    </row>
    <row r="106" spans="1:9" ht="63">
      <c r="A106" s="20"/>
      <c r="B106" s="20"/>
      <c r="C106" s="20"/>
      <c r="D106" s="26" t="s">
        <v>118</v>
      </c>
      <c r="E106" s="38" t="s">
        <v>158</v>
      </c>
      <c r="F106" s="62"/>
      <c r="G106" s="62"/>
      <c r="H106" s="62"/>
      <c r="I106" s="74">
        <v>1033101</v>
      </c>
    </row>
    <row r="107" spans="1:9" ht="31.5">
      <c r="A107" s="20"/>
      <c r="B107" s="20"/>
      <c r="C107" s="20"/>
      <c r="D107" s="26" t="s">
        <v>166</v>
      </c>
      <c r="E107" s="38" t="s">
        <v>167</v>
      </c>
      <c r="F107" s="62"/>
      <c r="G107" s="62"/>
      <c r="H107" s="62"/>
      <c r="I107" s="75">
        <v>274949</v>
      </c>
    </row>
    <row r="108" spans="1:9" ht="31.5">
      <c r="A108" s="20"/>
      <c r="B108" s="20"/>
      <c r="C108" s="20"/>
      <c r="D108" s="26" t="s">
        <v>166</v>
      </c>
      <c r="E108" s="38" t="s">
        <v>168</v>
      </c>
      <c r="F108" s="62"/>
      <c r="G108" s="62"/>
      <c r="H108" s="62"/>
      <c r="I108" s="75">
        <v>150136</v>
      </c>
    </row>
    <row r="109" spans="1:9" ht="63">
      <c r="A109" s="20"/>
      <c r="B109" s="20"/>
      <c r="C109" s="20"/>
      <c r="D109" s="26" t="s">
        <v>254</v>
      </c>
      <c r="E109" s="38" t="s">
        <v>253</v>
      </c>
      <c r="F109" s="62"/>
      <c r="G109" s="62"/>
      <c r="H109" s="62"/>
      <c r="I109" s="75">
        <v>9000000</v>
      </c>
    </row>
    <row r="110" spans="1:9" ht="49.5" customHeight="1">
      <c r="A110" s="20"/>
      <c r="B110" s="20"/>
      <c r="C110" s="20"/>
      <c r="D110" s="26" t="s">
        <v>187</v>
      </c>
      <c r="E110" s="38" t="s">
        <v>188</v>
      </c>
      <c r="F110" s="62"/>
      <c r="G110" s="62"/>
      <c r="H110" s="62"/>
      <c r="I110" s="75">
        <v>500000</v>
      </c>
    </row>
    <row r="111" spans="1:9" ht="62.25" customHeight="1">
      <c r="A111" s="20"/>
      <c r="B111" s="20"/>
      <c r="C111" s="20"/>
      <c r="D111" s="57" t="s">
        <v>138</v>
      </c>
      <c r="E111" s="38" t="s">
        <v>159</v>
      </c>
      <c r="F111" s="62"/>
      <c r="G111" s="62"/>
      <c r="H111" s="62"/>
      <c r="I111" s="74">
        <v>1660000</v>
      </c>
    </row>
    <row r="112" spans="1:9" ht="47.25">
      <c r="A112" s="20"/>
      <c r="B112" s="20"/>
      <c r="C112" s="20"/>
      <c r="D112" s="57" t="s">
        <v>229</v>
      </c>
      <c r="E112" s="38" t="s">
        <v>230</v>
      </c>
      <c r="F112" s="62"/>
      <c r="G112" s="62"/>
      <c r="H112" s="62"/>
      <c r="I112" s="74">
        <v>599810</v>
      </c>
    </row>
    <row r="113" spans="1:9" ht="47.25">
      <c r="A113" s="20"/>
      <c r="B113" s="20"/>
      <c r="C113" s="20"/>
      <c r="D113" s="57" t="s">
        <v>231</v>
      </c>
      <c r="E113" s="38" t="s">
        <v>232</v>
      </c>
      <c r="F113" s="62"/>
      <c r="G113" s="62"/>
      <c r="H113" s="62"/>
      <c r="I113" s="74">
        <v>150000</v>
      </c>
    </row>
    <row r="114" spans="1:9" ht="47.25">
      <c r="A114" s="20"/>
      <c r="B114" s="20"/>
      <c r="C114" s="20"/>
      <c r="D114" s="57" t="s">
        <v>233</v>
      </c>
      <c r="E114" s="38" t="s">
        <v>234</v>
      </c>
      <c r="F114" s="62"/>
      <c r="G114" s="62"/>
      <c r="H114" s="62"/>
      <c r="I114" s="74">
        <v>177058</v>
      </c>
    </row>
    <row r="115" spans="1:9" ht="47.25">
      <c r="A115" s="20"/>
      <c r="B115" s="20"/>
      <c r="C115" s="20"/>
      <c r="D115" s="57" t="s">
        <v>233</v>
      </c>
      <c r="E115" s="38" t="s">
        <v>235</v>
      </c>
      <c r="F115" s="62"/>
      <c r="G115" s="62"/>
      <c r="H115" s="62"/>
      <c r="I115" s="74">
        <v>281734</v>
      </c>
    </row>
    <row r="116" spans="1:9" ht="47.25">
      <c r="A116" s="20"/>
      <c r="B116" s="20"/>
      <c r="C116" s="20"/>
      <c r="D116" s="57" t="s">
        <v>236</v>
      </c>
      <c r="E116" s="38" t="s">
        <v>237</v>
      </c>
      <c r="F116" s="62"/>
      <c r="G116" s="62"/>
      <c r="H116" s="62"/>
      <c r="I116" s="74">
        <v>101430</v>
      </c>
    </row>
    <row r="117" spans="1:9" ht="54" customHeight="1">
      <c r="A117" s="20"/>
      <c r="B117" s="20"/>
      <c r="C117" s="20"/>
      <c r="D117" s="57" t="s">
        <v>66</v>
      </c>
      <c r="E117" s="38" t="s">
        <v>238</v>
      </c>
      <c r="F117" s="62"/>
      <c r="G117" s="62"/>
      <c r="H117" s="62"/>
      <c r="I117" s="74">
        <v>180000</v>
      </c>
    </row>
    <row r="118" spans="1:9" ht="31.5">
      <c r="A118" s="20"/>
      <c r="B118" s="20"/>
      <c r="C118" s="20"/>
      <c r="D118" s="57" t="s">
        <v>239</v>
      </c>
      <c r="E118" s="38" t="s">
        <v>240</v>
      </c>
      <c r="F118" s="62"/>
      <c r="G118" s="62"/>
      <c r="H118" s="62"/>
      <c r="I118" s="74">
        <v>107000</v>
      </c>
    </row>
    <row r="119" spans="1:9" ht="68.25" customHeight="1">
      <c r="A119" s="20"/>
      <c r="B119" s="20"/>
      <c r="C119" s="20"/>
      <c r="D119" s="57" t="s">
        <v>66</v>
      </c>
      <c r="E119" s="38" t="s">
        <v>241</v>
      </c>
      <c r="F119" s="62"/>
      <c r="G119" s="62"/>
      <c r="H119" s="62"/>
      <c r="I119" s="74">
        <v>200000</v>
      </c>
    </row>
    <row r="120" spans="1:9" ht="47.25">
      <c r="A120" s="20"/>
      <c r="B120" s="20"/>
      <c r="C120" s="20"/>
      <c r="D120" s="57" t="s">
        <v>242</v>
      </c>
      <c r="E120" s="38" t="s">
        <v>243</v>
      </c>
      <c r="F120" s="62"/>
      <c r="G120" s="62"/>
      <c r="H120" s="62"/>
      <c r="I120" s="59">
        <v>100000</v>
      </c>
    </row>
    <row r="121" spans="1:9" ht="47.25">
      <c r="A121" s="20"/>
      <c r="B121" s="20"/>
      <c r="C121" s="20"/>
      <c r="D121" s="57" t="s">
        <v>242</v>
      </c>
      <c r="E121" s="38" t="s">
        <v>244</v>
      </c>
      <c r="F121" s="62"/>
      <c r="G121" s="62"/>
      <c r="H121" s="62"/>
      <c r="I121" s="59">
        <v>225700</v>
      </c>
    </row>
    <row r="122" spans="1:9" ht="47.25">
      <c r="A122" s="20"/>
      <c r="B122" s="20"/>
      <c r="C122" s="20"/>
      <c r="D122" s="57" t="s">
        <v>242</v>
      </c>
      <c r="E122" s="38" t="s">
        <v>245</v>
      </c>
      <c r="F122" s="62"/>
      <c r="G122" s="62"/>
      <c r="H122" s="62"/>
      <c r="I122" s="59">
        <v>200000</v>
      </c>
    </row>
    <row r="123" spans="1:9" ht="62.25" customHeight="1">
      <c r="A123" s="20"/>
      <c r="B123" s="20"/>
      <c r="C123" s="20"/>
      <c r="D123" s="57" t="s">
        <v>137</v>
      </c>
      <c r="E123" s="38" t="s">
        <v>177</v>
      </c>
      <c r="F123" s="62"/>
      <c r="G123" s="62"/>
      <c r="H123" s="62"/>
      <c r="I123" s="59">
        <v>94577</v>
      </c>
    </row>
    <row r="124" spans="1:9" ht="55.5" customHeight="1">
      <c r="A124" s="20"/>
      <c r="B124" s="20"/>
      <c r="C124" s="20"/>
      <c r="D124" s="38" t="s">
        <v>246</v>
      </c>
      <c r="E124" s="38" t="s">
        <v>247</v>
      </c>
      <c r="F124" s="62"/>
      <c r="G124" s="62"/>
      <c r="H124" s="62"/>
      <c r="I124" s="59">
        <v>106000</v>
      </c>
    </row>
    <row r="125" spans="1:9" ht="54" customHeight="1">
      <c r="A125" s="20"/>
      <c r="B125" s="20"/>
      <c r="C125" s="20"/>
      <c r="D125" s="38" t="s">
        <v>246</v>
      </c>
      <c r="E125" s="38" t="s">
        <v>248</v>
      </c>
      <c r="F125" s="62"/>
      <c r="G125" s="62"/>
      <c r="H125" s="62"/>
      <c r="I125" s="59">
        <v>100000</v>
      </c>
    </row>
    <row r="126" spans="1:9" ht="54" customHeight="1">
      <c r="A126" s="20"/>
      <c r="B126" s="20"/>
      <c r="C126" s="20"/>
      <c r="D126" s="38" t="s">
        <v>246</v>
      </c>
      <c r="E126" s="38" t="s">
        <v>249</v>
      </c>
      <c r="F126" s="62"/>
      <c r="G126" s="62"/>
      <c r="H126" s="62"/>
      <c r="I126" s="59">
        <v>100000</v>
      </c>
    </row>
    <row r="127" spans="1:9" ht="52.5" customHeight="1">
      <c r="A127" s="20"/>
      <c r="B127" s="20"/>
      <c r="C127" s="20"/>
      <c r="D127" s="38" t="s">
        <v>250</v>
      </c>
      <c r="E127" s="38" t="s">
        <v>251</v>
      </c>
      <c r="F127" s="62"/>
      <c r="G127" s="62"/>
      <c r="H127" s="62"/>
      <c r="I127" s="59">
        <v>359260</v>
      </c>
    </row>
    <row r="128" spans="1:9" ht="51.75" customHeight="1">
      <c r="A128" s="20"/>
      <c r="B128" s="20"/>
      <c r="C128" s="20"/>
      <c r="D128" s="38" t="s">
        <v>250</v>
      </c>
      <c r="E128" s="38" t="s">
        <v>252</v>
      </c>
      <c r="F128" s="62"/>
      <c r="G128" s="62"/>
      <c r="H128" s="62"/>
      <c r="I128" s="59">
        <v>310425</v>
      </c>
    </row>
    <row r="129" spans="1:9" ht="49.5" customHeight="1">
      <c r="A129" s="20"/>
      <c r="B129" s="20"/>
      <c r="C129" s="20"/>
      <c r="D129" s="38" t="s">
        <v>139</v>
      </c>
      <c r="E129" s="38" t="s">
        <v>140</v>
      </c>
      <c r="F129" s="62"/>
      <c r="G129" s="62"/>
      <c r="H129" s="62"/>
      <c r="I129" s="59">
        <v>217300</v>
      </c>
    </row>
    <row r="130" spans="1:9" ht="78.75">
      <c r="A130" s="20"/>
      <c r="B130" s="20"/>
      <c r="C130" s="20"/>
      <c r="D130" s="38" t="s">
        <v>141</v>
      </c>
      <c r="E130" s="38" t="s">
        <v>142</v>
      </c>
      <c r="F130" s="62"/>
      <c r="G130" s="62"/>
      <c r="H130" s="62"/>
      <c r="I130" s="59">
        <v>86412</v>
      </c>
    </row>
    <row r="131" spans="1:9" ht="63">
      <c r="A131" s="20"/>
      <c r="B131" s="20"/>
      <c r="C131" s="20"/>
      <c r="D131" s="38" t="s">
        <v>255</v>
      </c>
      <c r="E131" s="38" t="s">
        <v>256</v>
      </c>
      <c r="F131" s="62"/>
      <c r="G131" s="62"/>
      <c r="H131" s="62"/>
      <c r="I131" s="59">
        <v>199200</v>
      </c>
    </row>
    <row r="132" spans="1:9" ht="16.5">
      <c r="A132" s="20" t="s">
        <v>75</v>
      </c>
      <c r="B132" s="20" t="s">
        <v>43</v>
      </c>
      <c r="C132" s="20" t="s">
        <v>30</v>
      </c>
      <c r="D132" s="21" t="s">
        <v>44</v>
      </c>
      <c r="E132" s="19"/>
      <c r="F132" s="43"/>
      <c r="G132" s="43"/>
      <c r="H132" s="43"/>
      <c r="I132" s="23">
        <v>736668</v>
      </c>
    </row>
    <row r="133" spans="1:9" ht="47.25">
      <c r="A133" s="35" t="s">
        <v>94</v>
      </c>
      <c r="B133" s="34"/>
      <c r="C133" s="34"/>
      <c r="D133" s="34" t="s">
        <v>95</v>
      </c>
      <c r="E133" s="35" t="s">
        <v>3</v>
      </c>
      <c r="F133" s="36"/>
      <c r="G133" s="36"/>
      <c r="H133" s="36"/>
      <c r="I133" s="33">
        <f>I134</f>
        <v>1194439</v>
      </c>
    </row>
    <row r="134" spans="1:9" ht="47.25">
      <c r="A134" s="35" t="s">
        <v>96</v>
      </c>
      <c r="B134" s="34"/>
      <c r="C134" s="34"/>
      <c r="D134" s="34" t="s">
        <v>95</v>
      </c>
      <c r="E134" s="35"/>
      <c r="F134" s="36"/>
      <c r="G134" s="36"/>
      <c r="H134" s="36"/>
      <c r="I134" s="33">
        <f>I135</f>
        <v>1194439</v>
      </c>
    </row>
    <row r="135" spans="1:9" ht="16.5">
      <c r="A135" s="20" t="s">
        <v>277</v>
      </c>
      <c r="B135" s="20" t="s">
        <v>43</v>
      </c>
      <c r="C135" s="20" t="s">
        <v>30</v>
      </c>
      <c r="D135" s="21" t="s">
        <v>44</v>
      </c>
      <c r="E135" s="19"/>
      <c r="F135" s="43"/>
      <c r="G135" s="43"/>
      <c r="H135" s="43"/>
      <c r="I135" s="22">
        <f>989772+204667</f>
        <v>1194439</v>
      </c>
    </row>
    <row r="136" spans="1:9" ht="63">
      <c r="A136" s="35" t="s">
        <v>112</v>
      </c>
      <c r="B136" s="34"/>
      <c r="C136" s="34"/>
      <c r="D136" s="34" t="s">
        <v>113</v>
      </c>
      <c r="E136" s="35" t="s">
        <v>3</v>
      </c>
      <c r="F136" s="36"/>
      <c r="G136" s="36"/>
      <c r="H136" s="36"/>
      <c r="I136" s="33">
        <f>I137</f>
        <v>30000</v>
      </c>
    </row>
    <row r="137" spans="1:9" ht="63">
      <c r="A137" s="35" t="s">
        <v>114</v>
      </c>
      <c r="B137" s="34"/>
      <c r="C137" s="34"/>
      <c r="D137" s="34" t="s">
        <v>113</v>
      </c>
      <c r="E137" s="35"/>
      <c r="F137" s="36"/>
      <c r="G137" s="36"/>
      <c r="H137" s="36"/>
      <c r="I137" s="33">
        <f>I138</f>
        <v>30000</v>
      </c>
    </row>
    <row r="138" spans="1:9" ht="63">
      <c r="A138" s="28" t="s">
        <v>201</v>
      </c>
      <c r="B138" s="28" t="s">
        <v>92</v>
      </c>
      <c r="C138" s="28" t="s">
        <v>30</v>
      </c>
      <c r="D138" s="45" t="s">
        <v>189</v>
      </c>
      <c r="E138" s="19"/>
      <c r="F138" s="43"/>
      <c r="G138" s="43"/>
      <c r="H138" s="43"/>
      <c r="I138" s="22">
        <v>30000</v>
      </c>
    </row>
    <row r="139" spans="1:9" ht="20.25" customHeight="1">
      <c r="A139" s="7"/>
      <c r="B139" s="7"/>
      <c r="C139" s="8"/>
      <c r="D139" s="61" t="s">
        <v>9</v>
      </c>
      <c r="E139" s="9"/>
      <c r="F139" s="9"/>
      <c r="G139" s="9"/>
      <c r="H139" s="9"/>
      <c r="I139" s="60">
        <f>I8+I12+I18+I32+I39+I44+I50+I55+I133+I136</f>
        <v>132201335.4</v>
      </c>
    </row>
    <row r="140" ht="105.75" customHeight="1"/>
    <row r="141" spans="1:10" ht="111.75" customHeight="1">
      <c r="A141" s="82" t="s">
        <v>2</v>
      </c>
      <c r="B141" s="82"/>
      <c r="C141" s="82"/>
      <c r="D141" s="82"/>
      <c r="E141" s="82"/>
      <c r="F141" s="4"/>
      <c r="G141" s="81" t="s">
        <v>39</v>
      </c>
      <c r="H141" s="81"/>
      <c r="I141" s="4"/>
      <c r="J141" s="4"/>
    </row>
    <row r="144" ht="15.75">
      <c r="G144" s="3"/>
    </row>
  </sheetData>
  <sheetProtection/>
  <mergeCells count="4">
    <mergeCell ref="B5:I5"/>
    <mergeCell ref="G1:H1"/>
    <mergeCell ref="G141:H141"/>
    <mergeCell ref="A141:E141"/>
  </mergeCells>
  <printOptions/>
  <pageMargins left="0.984251968503937" right="0.5905511811023623" top="0.5511811023622047" bottom="0.5905511811023623" header="0.31496062992125984" footer="0.5118110236220472"/>
  <pageSetup horizontalDpi="600" verticalDpi="600" orientation="landscape" paperSize="9" scale="70" r:id="rId1"/>
  <headerFooter differentFirst="1" alignWithMargins="0">
    <oddHeader>&amp;C&amp;P</oddHeader>
  </headerFooter>
  <rowBreaks count="1" manualBreakCount="1">
    <brk id="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Піддубна Наталія Іванівна</cp:lastModifiedBy>
  <cp:lastPrinted>2018-08-13T07:38:46Z</cp:lastPrinted>
  <dcterms:created xsi:type="dcterms:W3CDTF">2004-01-17T10:33:37Z</dcterms:created>
  <dcterms:modified xsi:type="dcterms:W3CDTF">2018-09-10T14:49:12Z</dcterms:modified>
  <cp:category/>
  <cp:version/>
  <cp:contentType/>
  <cp:contentStatus/>
</cp:coreProperties>
</file>